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ёт 1 квартал 2019 год" sheetId="1" r:id="rId1"/>
  </sheets>
  <definedNames>
    <definedName name="_xlnm.Print_Titles" localSheetId="0">'отчёт 1 квартал 2019 год'!$9:$12</definedName>
    <definedName name="_xlnm.Print_Area" localSheetId="0">'отчёт 1 квартал 2019 год'!$A$1:$D$190</definedName>
  </definedNames>
  <calcPr fullCalcOnLoad="1"/>
</workbook>
</file>

<file path=xl/comments1.xml><?xml version="1.0" encoding="utf-8"?>
<comments xmlns="http://schemas.openxmlformats.org/spreadsheetml/2006/main">
  <authors>
    <author>Miroshnichenko</author>
  </authors>
  <commentList>
    <comment ref="B26" authorId="0">
      <text>
        <r>
          <rPr>
            <b/>
            <sz val="8"/>
            <rFont val="Tahoma"/>
            <family val="2"/>
          </rPr>
          <t>Miroshnichenko:</t>
        </r>
        <r>
          <rPr>
            <sz val="8"/>
            <rFont val="Tahoma"/>
            <family val="2"/>
          </rPr>
          <t xml:space="preserve">
</t>
        </r>
      </text>
    </comment>
  </commentList>
</comments>
</file>

<file path=xl/sharedStrings.xml><?xml version="1.0" encoding="utf-8"?>
<sst xmlns="http://schemas.openxmlformats.org/spreadsheetml/2006/main" count="485" uniqueCount="242">
  <si>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</si>
  <si>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</si>
  <si>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</si>
  <si>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</si>
  <si>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</si>
  <si>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</si>
  <si>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</si>
  <si>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</si>
  <si>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</si>
  <si>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</si>
  <si>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</si>
  <si>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</si>
  <si>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</si>
  <si>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</si>
  <si>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</si>
  <si>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</si>
  <si>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</si>
  <si>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</si>
  <si>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</si>
  <si>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</si>
  <si>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</si>
  <si>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</si>
  <si>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</si>
  <si>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</si>
  <si>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</si>
  <si>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</si>
  <si>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 xml:space="preserve">  Денежные взыскания (штрафы) за нарушение законодательства об охране и использовании животного мира</t>
  </si>
  <si>
    <t>141</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</si>
  <si>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</si>
  <si>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</si>
  <si>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</si>
  <si>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</si>
  <si>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</si>
  <si>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</si>
  <si>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</si>
  <si>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</si>
  <si>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</si>
  <si>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</si>
  <si>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</si>
  <si>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</si>
  <si>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192</t>
  </si>
  <si>
    <t>322</t>
  </si>
  <si>
    <t>731</t>
  </si>
  <si>
    <t>10500000000000000</t>
  </si>
  <si>
    <t>10800000000000000</t>
  </si>
  <si>
    <t>11600000000000000</t>
  </si>
  <si>
    <t>097</t>
  </si>
  <si>
    <t>098</t>
  </si>
  <si>
    <t>Управление Росприроднадзора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</si>
  <si>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</si>
  <si>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</si>
  <si>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</si>
  <si>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</si>
  <si>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</si>
  <si>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321</t>
  </si>
  <si>
    <t xml:space="preserve">  Денежные взыскания (штрафы) за нарушение земельного законодательства</t>
  </si>
  <si>
    <t xml:space="preserve">  Невыясненные поступления, зачисляемые в бюджеты муниципальных районов</t>
  </si>
  <si>
    <t xml:space="preserve"> Прочие безвозмездные поступления от других бюджетов бюджетной системы  </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</si>
  <si>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</si>
  <si>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</si>
  <si>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</si>
  <si>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</si>
  <si>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Управление Росреестра по Архангельской области и Ненецкому автономному округу</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</si>
  <si>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</si>
  <si>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</si>
  <si>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</si>
  <si>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</si>
  <si>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</si>
  <si>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</si>
  <si>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</si>
  <si>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</si>
  <si>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</si>
  <si>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</si>
  <si>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</si>
  <si>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</si>
  <si>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</si>
  <si>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163503005 0000 140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</si>
  <si>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</si>
  <si>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</si>
  <si>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</si>
  <si>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</si>
  <si>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</si>
  <si>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</si>
  <si>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</si>
  <si>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</si>
  <si>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</si>
  <si>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</si>
  <si>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</si>
  <si>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1140205305 0000 410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</si>
  <si>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</si>
  <si>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</si>
  <si>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</si>
  <si>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</si>
  <si>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</si>
  <si>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</si>
  <si>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</si>
  <si>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</si>
  <si>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</si>
  <si>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</si>
  <si>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</si>
  <si>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081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</si>
  <si>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</si>
  <si>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</si>
  <si>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</si>
  <si>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1164300001 0000 140</t>
  </si>
  <si>
    <t>1162503001 0000 140</t>
  </si>
  <si>
    <t>1169005005 0000 140</t>
  </si>
  <si>
    <t>1170105005 0000 180</t>
  </si>
  <si>
    <t>2020302205 0000 151</t>
  </si>
  <si>
    <t>2020902405 0000 151</t>
  </si>
  <si>
    <t>2020900000 0000 151</t>
  </si>
  <si>
    <t>1162800001 0000 140</t>
  </si>
  <si>
    <t>1110503505 0000 120</t>
  </si>
  <si>
    <t xml:space="preserve"> 1050201002 0000 110</t>
  </si>
  <si>
    <t xml:space="preserve"> 1050202002 0000 110</t>
  </si>
  <si>
    <t>1080301001 0000 110</t>
  </si>
  <si>
    <t>1160301001 0000 140</t>
  </si>
  <si>
    <t>1160303001 0000 140</t>
  </si>
  <si>
    <t>1160600001 0000 140</t>
  </si>
  <si>
    <t>1162506001 0000 140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</si>
  <si>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</si>
  <si>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</si>
  <si>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</si>
  <si>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</si>
  <si>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</si>
  <si>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</si>
  <si>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</si>
  <si>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</si>
  <si>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</si>
  <si>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</si>
  <si>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</si>
  <si>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</si>
  <si>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Отдел по управлению муниципальным имуществом администрации МО "Плесецкий район"</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</si>
  <si>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</si>
  <si>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</si>
  <si>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</si>
  <si>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</si>
  <si>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</si>
  <si>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730</t>
  </si>
  <si>
    <t>Контрольно-ревизионная инспекция Архангельской области</t>
  </si>
  <si>
    <t>Прочие неналоговые доходы бюджетов муниципальных районов</t>
  </si>
  <si>
    <t>1170505005 0000 180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</si>
  <si>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</si>
  <si>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1160801001 0000 140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</si>
  <si>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</si>
  <si>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1160802001 0000 140</t>
  </si>
  <si>
    <t>Субсидии бюджетам муниципальных районов на обеспечение жильем молодых семей</t>
  </si>
  <si>
    <t>2020200805 0000 151</t>
  </si>
  <si>
    <t xml:space="preserve"> Прочие денежные взыскания (штрафы) за  правонарушения в области дорожного движения</t>
  </si>
  <si>
    <t>1163003001 0000 140</t>
  </si>
  <si>
    <t>1110501310 0000 120</t>
  </si>
  <si>
    <t>1010200001 0000 110</t>
  </si>
  <si>
    <t>МО "Плесецкий муниципальный район"</t>
  </si>
  <si>
    <t>По форме приложения № 2</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</si>
  <si>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</si>
  <si>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</si>
  <si>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</si>
  <si>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</si>
  <si>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</si>
  <si>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</si>
  <si>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</si>
  <si>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</si>
  <si>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</si>
  <si>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</si>
  <si>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</si>
  <si>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</si>
  <si>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</si>
  <si>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</si>
  <si>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</si>
  <si>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</si>
  <si>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 xml:space="preserve"> 1 08 07142 01 1000 110</t>
  </si>
  <si>
    <t xml:space="preserve">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
</t>
  </si>
  <si>
    <t>10302230010000100</t>
  </si>
  <si>
    <t>10302240010000110</t>
  </si>
  <si>
    <t>10302250010000110</t>
  </si>
  <si>
    <t>10302260010000110</t>
  </si>
  <si>
    <t>Федеральное казначейство</t>
  </si>
  <si>
    <t>2021500105 0000 151</t>
  </si>
  <si>
    <t>2022999905 0000 151</t>
  </si>
  <si>
    <t>2022000000 0000 151</t>
  </si>
  <si>
    <t>2021000000 0000 151</t>
  </si>
  <si>
    <t>2023000000 0000 151</t>
  </si>
  <si>
    <t>2023002405 0000 151</t>
  </si>
  <si>
    <t>2023002905 0000 151</t>
  </si>
  <si>
    <t>2023511805 0000 151</t>
  </si>
  <si>
    <t>2023999905 0000 151</t>
  </si>
  <si>
    <t>2180000005 0000 151</t>
  </si>
  <si>
    <t>2190000005 0000 151</t>
  </si>
  <si>
    <t>116300001 0000 140</t>
  </si>
  <si>
    <t xml:space="preserve">1163003001 0000 140
</t>
  </si>
  <si>
    <t>Прочие денежные взыскания (штрафы) за правонарушения в области дорожного движения</t>
  </si>
  <si>
    <t>1163503005 0000 140</t>
  </si>
  <si>
    <t>Суммы по искам о возмещении вреда, причиненного окружающей среде, подлежащие зачислению в бюджеты муниципальных районов</t>
  </si>
  <si>
    <t>2022400000 0000 151</t>
  </si>
  <si>
    <t>20249999050000151</t>
  </si>
  <si>
    <t>Прочие межбюджетные трансферты, передаваемые бюджетам муниципальных районов</t>
  </si>
  <si>
    <t xml:space="preserve">  Прочие безвозмездные поступления в бюджеты муниципальных районов </t>
  </si>
  <si>
    <t>Иные межбюджетные трансферты</t>
  </si>
  <si>
    <t>1130299505 0000 140</t>
  </si>
  <si>
    <t>Прочие доходы от компенсации затрат бюджетов муниципальных районов</t>
  </si>
  <si>
    <t>1164300001 6000 140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</si>
  <si>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</si>
  <si>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 xml:space="preserve">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</si>
  <si>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1169005005 6000 140</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</si>
  <si>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</si>
  <si>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</si>
  <si>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</si>
  <si>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</si>
  <si>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</si>
  <si>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</si>
  <si>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</si>
  <si>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</si>
  <si>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</si>
  <si>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</si>
  <si>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</si>
  <si>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</si>
  <si>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</si>
  <si>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"О бюджете муниципального района на 2019 год и на плановый период 2020 и 2021 годов"</t>
  </si>
  <si>
    <t>за 1 квартал  2019 года по  администраторам поступлений и кодам классификации доходов бюджетов</t>
  </si>
  <si>
    <t>1164600005 0000 140</t>
  </si>
  <si>
    <t xml:space="preserve">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
</t>
  </si>
  <si>
    <t xml:space="preserve"> 11690050050000140</t>
  </si>
  <si>
    <t xml:space="preserve"> 1 08 07115 01 0000 110</t>
  </si>
  <si>
    <t xml:space="preserve">Государственная пошлина за выдачу разрешения на установку рекламной конструкции
</t>
  </si>
  <si>
    <t>1010205001 0000 110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</si>
  <si>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</si>
  <si>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320</t>
  </si>
  <si>
    <t>УФСИН по Архангельской области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</si>
  <si>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t>
  </si>
  <si>
    <t>1162800001 7000 140</t>
  </si>
  <si>
    <t>2023999805 0000 151</t>
  </si>
  <si>
    <t>Единая субвенция бюджетам муниципальных районов</t>
  </si>
  <si>
    <t>078</t>
  </si>
  <si>
    <t>Управление образования администрации МО "Плесецкий район"</t>
  </si>
  <si>
    <t xml:space="preserve">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</si>
  <si>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2023002905 0000 150</t>
  </si>
  <si>
    <t>099</t>
  </si>
  <si>
    <t>Отдел опеки и попечительства администрации МО "Плесецкий район"</t>
  </si>
  <si>
    <t>328</t>
  </si>
  <si>
    <t>Собрание депутатов МО "Плесецкий муниципальный район"</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</si>
  <si>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</si>
  <si>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2024001400 0000 150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</si>
</sst>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s>
  <fonts count="48">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Tahoma"/>
      <family val="2"/>
    </font>
    <font>
      <b/>
      <sz val="8"/>
      <name val="Tahoma"/>
      <family val="2"/>
    </font>
    <font>
      <sz val="8"/>
      <name val="Arial"/>
      <family val="2"/>
    </font>
    <font>
      <sz val="9"/>
      <name val="Times New Roman"/>
      <family val="1"/>
    </font>
    <font>
      <sz val="8"/>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color indexed="63"/>
      </bottom>
    </border>
    <border>
      <left style="thin"/>
      <right>
        <color indexed="63"/>
      </right>
      <top style="hair"/>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style="thin"/>
      <top style="hair"/>
      <bottom style="hair"/>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237">
    <xf numFmtId="0" fontId="0" fillId="0" borderId="0" xfId="0"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2" fillId="0" borderId="0" xfId="0" applyFont="1" applyFill="1" applyAlignment="1">
      <alignment/>
    </xf>
    <xf numFmtId="187" fontId="2" fillId="0" borderId="0" xfId="59" applyFont="1" applyFill="1" applyAlignment="1">
      <alignment/>
    </xf>
    <xf numFmtId="197" fontId="2" fillId="0" borderId="0" xfId="0" applyNumberFormat="1" applyFont="1" applyFill="1" applyAlignment="1">
      <alignment/>
    </xf>
    <xf numFmtId="187" fontId="1" fillId="0" borderId="0" xfId="59" applyFont="1" applyFill="1" applyAlignment="1">
      <alignment/>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187" fontId="1" fillId="0" borderId="0" xfId="59" applyFont="1" applyFill="1" applyAlignment="1">
      <alignment horizontal="center" vertical="center"/>
    </xf>
    <xf numFmtId="4" fontId="2" fillId="0" borderId="0" xfId="0" applyNumberFormat="1" applyFont="1" applyFill="1" applyAlignment="1">
      <alignment/>
    </xf>
    <xf numFmtId="187" fontId="2" fillId="0" borderId="0" xfId="59" applyFont="1" applyFill="1" applyAlignment="1">
      <alignment horizontal="center" vertical="center"/>
    </xf>
    <xf numFmtId="187" fontId="2" fillId="0" borderId="0" xfId="59" applyFont="1" applyFill="1" applyAlignment="1">
      <alignment vertical="center"/>
    </xf>
    <xf numFmtId="187" fontId="1" fillId="0" borderId="0" xfId="59" applyFont="1" applyFill="1" applyAlignment="1">
      <alignment vertical="center"/>
    </xf>
    <xf numFmtId="43" fontId="2" fillId="0" borderId="0" xfId="0" applyNumberFormat="1" applyFont="1" applyFill="1" applyAlignment="1">
      <alignment/>
    </xf>
    <xf numFmtId="0" fontId="2" fillId="0" borderId="0" xfId="0" applyFont="1" applyFill="1" applyAlignment="1">
      <alignment/>
    </xf>
    <xf numFmtId="187" fontId="4" fillId="0" borderId="0" xfId="59" applyFont="1" applyAlignment="1">
      <alignment/>
    </xf>
    <xf numFmtId="187" fontId="4" fillId="0" borderId="0" xfId="59" applyFont="1" applyFill="1" applyAlignment="1">
      <alignment horizontal="center" vertical="center"/>
    </xf>
    <xf numFmtId="187" fontId="3" fillId="0" borderId="0" xfId="59" applyFont="1" applyAlignment="1">
      <alignment/>
    </xf>
    <xf numFmtId="187" fontId="3" fillId="0" borderId="0" xfId="59" applyFont="1" applyFill="1" applyAlignment="1">
      <alignment/>
    </xf>
    <xf numFmtId="187" fontId="4" fillId="0" borderId="0" xfId="59" applyFont="1" applyAlignment="1">
      <alignment vertical="center"/>
    </xf>
    <xf numFmtId="187" fontId="4" fillId="0" borderId="0" xfId="59" applyFont="1" applyFill="1" applyAlignment="1">
      <alignment vertical="center"/>
    </xf>
    <xf numFmtId="187" fontId="3" fillId="0" borderId="0" xfId="59" applyFont="1" applyAlignment="1">
      <alignment vertical="center"/>
    </xf>
    <xf numFmtId="187" fontId="4" fillId="0" borderId="0" xfId="59" applyFont="1" applyFill="1" applyAlignment="1">
      <alignment/>
    </xf>
    <xf numFmtId="187" fontId="3" fillId="0" borderId="0" xfId="59" applyFont="1" applyFill="1" applyAlignment="1">
      <alignment vertical="center"/>
    </xf>
    <xf numFmtId="192" fontId="2" fillId="0" borderId="0" xfId="59" applyNumberFormat="1" applyFont="1" applyAlignment="1">
      <alignment horizontal="center" vertical="center"/>
    </xf>
    <xf numFmtId="4" fontId="2" fillId="0" borderId="0" xfId="0" applyNumberFormat="1" applyFont="1" applyAlignment="1">
      <alignment vertical="center"/>
    </xf>
    <xf numFmtId="4" fontId="1" fillId="0" borderId="0" xfId="0" applyNumberFormat="1" applyFont="1" applyAlignment="1">
      <alignment vertical="center"/>
    </xf>
    <xf numFmtId="0" fontId="0" fillId="0" borderId="0" xfId="0" applyAlignment="1">
      <alignment/>
    </xf>
    <xf numFmtId="49" fontId="8" fillId="0" borderId="0" xfId="0" applyNumberFormat="1" applyFont="1" applyBorder="1" applyAlignment="1">
      <alignment horizontal="center" vertical="top" wrapText="1"/>
    </xf>
    <xf numFmtId="192" fontId="2" fillId="0" borderId="0" xfId="59" applyNumberFormat="1" applyFont="1" applyFill="1" applyAlignment="1">
      <alignment horizontal="center" vertical="center"/>
    </xf>
    <xf numFmtId="192" fontId="2" fillId="0" borderId="0" xfId="0" applyNumberFormat="1" applyFont="1" applyFill="1" applyAlignment="1">
      <alignment/>
    </xf>
    <xf numFmtId="193" fontId="1" fillId="0" borderId="0" xfId="59" applyNumberFormat="1" applyFont="1" applyFill="1" applyAlignment="1">
      <alignment/>
    </xf>
    <xf numFmtId="193" fontId="1" fillId="0" borderId="0" xfId="59" applyNumberFormat="1" applyFont="1" applyFill="1" applyAlignment="1">
      <alignment horizontal="center" vertical="center"/>
    </xf>
    <xf numFmtId="192" fontId="2" fillId="0" borderId="0" xfId="0" applyNumberFormat="1" applyFont="1" applyFill="1" applyAlignment="1">
      <alignment horizontal="center" vertical="center"/>
    </xf>
    <xf numFmtId="188" fontId="2" fillId="0" borderId="0" xfId="0" applyNumberFormat="1" applyFont="1" applyFill="1" applyAlignment="1">
      <alignment horizontal="right"/>
    </xf>
    <xf numFmtId="193" fontId="1" fillId="0" borderId="0" xfId="59" applyNumberFormat="1" applyFont="1" applyFill="1" applyAlignment="1">
      <alignment vertical="center"/>
    </xf>
    <xf numFmtId="192" fontId="2" fillId="0" borderId="0" xfId="0" applyNumberFormat="1" applyFont="1" applyFill="1" applyAlignment="1">
      <alignment horizontal="right" vertical="center"/>
    </xf>
    <xf numFmtId="43" fontId="2" fillId="0" borderId="0" xfId="0" applyNumberFormat="1" applyFont="1" applyFill="1" applyAlignment="1">
      <alignment horizontal="center" vertical="center"/>
    </xf>
    <xf numFmtId="187" fontId="2" fillId="0" borderId="0" xfId="0" applyNumberFormat="1" applyFont="1" applyFill="1" applyAlignment="1">
      <alignment/>
    </xf>
    <xf numFmtId="187" fontId="2" fillId="0" borderId="0" xfId="0" applyNumberFormat="1" applyFont="1" applyFill="1" applyAlignment="1">
      <alignment horizontal="center" vertical="center"/>
    </xf>
    <xf numFmtId="187" fontId="2" fillId="0" borderId="0" xfId="0" applyNumberFormat="1" applyFont="1" applyFill="1" applyAlignment="1">
      <alignment horizontal="right"/>
    </xf>
    <xf numFmtId="192" fontId="2" fillId="0" borderId="0" xfId="59" applyNumberFormat="1" applyFont="1" applyFill="1" applyAlignment="1">
      <alignment/>
    </xf>
    <xf numFmtId="187" fontId="2" fillId="0" borderId="0" xfId="59" applyNumberFormat="1" applyFont="1" applyFill="1" applyAlignment="1">
      <alignment/>
    </xf>
    <xf numFmtId="192" fontId="4" fillId="0" borderId="0" xfId="59" applyNumberFormat="1" applyFont="1" applyFill="1" applyAlignment="1">
      <alignment horizontal="center" vertical="center"/>
    </xf>
    <xf numFmtId="197" fontId="2" fillId="0" borderId="0" xfId="0" applyNumberFormat="1" applyFont="1" applyAlignment="1">
      <alignment/>
    </xf>
    <xf numFmtId="197" fontId="2" fillId="0" borderId="0" xfId="0" applyNumberFormat="1" applyFont="1" applyFill="1" applyAlignment="1">
      <alignment horizontal="center" vertical="center"/>
    </xf>
    <xf numFmtId="197" fontId="1" fillId="0" borderId="0" xfId="0" applyNumberFormat="1" applyFont="1" applyAlignment="1">
      <alignment/>
    </xf>
    <xf numFmtId="197" fontId="1" fillId="0" borderId="0" xfId="0" applyNumberFormat="1" applyFont="1" applyFill="1" applyAlignment="1">
      <alignment/>
    </xf>
    <xf numFmtId="197" fontId="1" fillId="0" borderId="0" xfId="0" applyNumberFormat="1" applyFont="1" applyAlignment="1">
      <alignment vertical="center"/>
    </xf>
    <xf numFmtId="197" fontId="2" fillId="0" borderId="0" xfId="0" applyNumberFormat="1" applyFont="1" applyAlignment="1">
      <alignment vertical="center"/>
    </xf>
    <xf numFmtId="197" fontId="2" fillId="0" borderId="0" xfId="0" applyNumberFormat="1" applyFont="1" applyFill="1" applyAlignment="1">
      <alignment vertical="center"/>
    </xf>
    <xf numFmtId="197" fontId="1" fillId="0" borderId="0" xfId="0" applyNumberFormat="1" applyFont="1" applyFill="1" applyAlignment="1">
      <alignment vertical="center"/>
    </xf>
    <xf numFmtId="2" fontId="2" fillId="0" borderId="0" xfId="0" applyNumberFormat="1" applyFont="1" applyAlignment="1">
      <alignment/>
    </xf>
    <xf numFmtId="188" fontId="2" fillId="0" borderId="0" xfId="0" applyNumberFormat="1" applyFont="1" applyFill="1" applyAlignment="1">
      <alignment horizontal="center" vertical="center"/>
    </xf>
    <xf numFmtId="192" fontId="1" fillId="0" borderId="0" xfId="0" applyNumberFormat="1" applyFont="1" applyAlignment="1">
      <alignment/>
    </xf>
    <xf numFmtId="187" fontId="2" fillId="0" borderId="0" xfId="59" applyNumberFormat="1" applyFont="1" applyAlignment="1">
      <alignment horizontal="center" vertical="center"/>
    </xf>
    <xf numFmtId="192" fontId="2" fillId="33" borderId="10" xfId="59" applyNumberFormat="1" applyFont="1" applyFill="1" applyBorder="1" applyAlignment="1">
      <alignment horizontal="center" vertical="center"/>
    </xf>
    <xf numFmtId="49" fontId="8" fillId="33" borderId="10" xfId="0" applyNumberFormat="1" applyFont="1" applyFill="1" applyBorder="1" applyAlignment="1">
      <alignment horizontal="center" vertical="top"/>
    </xf>
    <xf numFmtId="0" fontId="2" fillId="33" borderId="11" xfId="0" applyFont="1" applyFill="1" applyBorder="1" applyAlignment="1">
      <alignment vertical="top" wrapText="1"/>
    </xf>
    <xf numFmtId="192"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vertical="center"/>
    </xf>
    <xf numFmtId="0" fontId="46" fillId="0" borderId="0" xfId="0" applyFont="1" applyFill="1" applyAlignment="1">
      <alignment horizontal="right"/>
    </xf>
    <xf numFmtId="0" fontId="9" fillId="0" borderId="12" xfId="0" applyNumberFormat="1" applyFont="1" applyFill="1" applyBorder="1" applyAlignment="1">
      <alignment horizontal="center"/>
    </xf>
    <xf numFmtId="0" fontId="2" fillId="0" borderId="13"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9" fillId="0" borderId="15" xfId="0" applyFont="1" applyFill="1" applyBorder="1" applyAlignment="1">
      <alignment horizontal="center"/>
    </xf>
    <xf numFmtId="0" fontId="2" fillId="0" borderId="15" xfId="0" applyFont="1" applyFill="1" applyBorder="1" applyAlignment="1">
      <alignment horizontal="center" vertical="center"/>
    </xf>
    <xf numFmtId="0" fontId="9" fillId="0" borderId="16" xfId="0" applyFont="1" applyFill="1" applyBorder="1" applyAlignment="1">
      <alignment horizontal="center"/>
    </xf>
    <xf numFmtId="0" fontId="2" fillId="0" borderId="16" xfId="0" applyFont="1" applyFill="1" applyBorder="1" applyAlignment="1">
      <alignment horizontal="center" vertical="center"/>
    </xf>
    <xf numFmtId="0" fontId="2" fillId="0" borderId="13" xfId="0" applyFont="1" applyFill="1" applyBorder="1" applyAlignment="1">
      <alignment horizontal="center"/>
    </xf>
    <xf numFmtId="0" fontId="2" fillId="0" borderId="13" xfId="0" applyFont="1" applyFill="1" applyBorder="1" applyAlignment="1">
      <alignment horizontal="center" vertical="center"/>
    </xf>
    <xf numFmtId="49" fontId="1" fillId="0" borderId="13" xfId="0" applyNumberFormat="1" applyFont="1" applyFill="1" applyBorder="1" applyAlignment="1">
      <alignment horizontal="center"/>
    </xf>
    <xf numFmtId="192" fontId="1" fillId="0" borderId="13" xfId="59"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18" xfId="0" applyFont="1" applyFill="1" applyBorder="1" applyAlignment="1">
      <alignment horizontal="left" vertical="center"/>
    </xf>
    <xf numFmtId="192" fontId="2" fillId="0" borderId="17" xfId="59"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shrinkToFit="1"/>
    </xf>
    <xf numFmtId="0" fontId="8" fillId="0" borderId="20" xfId="0" applyFont="1" applyFill="1" applyBorder="1" applyAlignment="1">
      <alignment horizontal="justify" vertical="top" wrapText="1"/>
    </xf>
    <xf numFmtId="192" fontId="2" fillId="0" borderId="19" xfId="59"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2" fillId="0" borderId="11" xfId="0" applyFont="1" applyFill="1" applyBorder="1" applyAlignment="1">
      <alignment horizontal="justify" vertical="top" wrapText="1"/>
    </xf>
    <xf numFmtId="192" fontId="2" fillId="0" borderId="10" xfId="59"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top"/>
    </xf>
    <xf numFmtId="49" fontId="1" fillId="0" borderId="17" xfId="0" applyNumberFormat="1" applyFont="1" applyFill="1" applyBorder="1" applyAlignment="1">
      <alignment horizontal="center"/>
    </xf>
    <xf numFmtId="49" fontId="2" fillId="0" borderId="17" xfId="0" applyNumberFormat="1" applyFont="1" applyFill="1" applyBorder="1" applyAlignment="1">
      <alignment horizontal="center" vertical="top"/>
    </xf>
    <xf numFmtId="0" fontId="2" fillId="0" borderId="18" xfId="0" applyFont="1" applyFill="1" applyBorder="1" applyAlignment="1">
      <alignment vertical="center"/>
    </xf>
    <xf numFmtId="49" fontId="8" fillId="0" borderId="19" xfId="0" applyNumberFormat="1" applyFont="1" applyFill="1" applyBorder="1" applyAlignment="1">
      <alignment horizontal="center" vertical="top"/>
    </xf>
    <xf numFmtId="49" fontId="8" fillId="0" borderId="19" xfId="0" applyNumberFormat="1" applyFont="1" applyFill="1" applyBorder="1" applyAlignment="1">
      <alignment horizontal="center" vertical="top" shrinkToFit="1"/>
    </xf>
    <xf numFmtId="0" fontId="2" fillId="0" borderId="20" xfId="0" applyFont="1" applyFill="1" applyBorder="1" applyAlignment="1">
      <alignment horizontal="left" vertical="top" wrapText="1"/>
    </xf>
    <xf numFmtId="49" fontId="8" fillId="0" borderId="10" xfId="0" applyNumberFormat="1" applyFont="1" applyFill="1" applyBorder="1" applyAlignment="1">
      <alignment horizontal="center" vertical="top" shrinkToFit="1"/>
    </xf>
    <xf numFmtId="0" fontId="2" fillId="0" borderId="11" xfId="0" applyFont="1" applyFill="1" applyBorder="1" applyAlignment="1">
      <alignment horizontal="left" vertical="top" wrapText="1"/>
    </xf>
    <xf numFmtId="49" fontId="8" fillId="0" borderId="10" xfId="0" applyNumberFormat="1" applyFont="1" applyFill="1" applyBorder="1" applyAlignment="1">
      <alignment horizontal="center" vertical="top"/>
    </xf>
    <xf numFmtId="192" fontId="2" fillId="0" borderId="13" xfId="59"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2" fillId="0" borderId="18" xfId="0" applyFont="1" applyFill="1" applyBorder="1" applyAlignment="1">
      <alignment vertical="top"/>
    </xf>
    <xf numFmtId="49" fontId="10" fillId="0" borderId="13"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0" fontId="2" fillId="0" borderId="13" xfId="0" applyFont="1" applyFill="1" applyBorder="1" applyAlignment="1">
      <alignment vertical="center"/>
    </xf>
    <xf numFmtId="49" fontId="8" fillId="0" borderId="13" xfId="0" applyNumberFormat="1" applyFont="1" applyFill="1" applyBorder="1" applyAlignment="1">
      <alignment horizontal="center" vertical="top" shrinkToFit="1"/>
    </xf>
    <xf numFmtId="0" fontId="2" fillId="0" borderId="13" xfId="0" applyFont="1" applyFill="1" applyBorder="1" applyAlignment="1">
      <alignment horizontal="left" vertical="top" wrapText="1"/>
    </xf>
    <xf numFmtId="0" fontId="2" fillId="0" borderId="20" xfId="0" applyFont="1" applyFill="1" applyBorder="1" applyAlignment="1">
      <alignment horizontal="justify" vertical="top" wrapText="1"/>
    </xf>
    <xf numFmtId="49" fontId="2" fillId="0" borderId="19"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0" fontId="2" fillId="0" borderId="23" xfId="0" applyFont="1" applyFill="1" applyBorder="1" applyAlignment="1">
      <alignment vertical="top"/>
    </xf>
    <xf numFmtId="192" fontId="2" fillId="0" borderId="22" xfId="59" applyNumberFormat="1" applyFont="1" applyFill="1" applyBorder="1" applyAlignment="1">
      <alignment horizontal="center" vertical="center"/>
    </xf>
    <xf numFmtId="49" fontId="8" fillId="0" borderId="20" xfId="0" applyNumberFormat="1" applyFont="1" applyFill="1" applyBorder="1" applyAlignment="1">
      <alignment horizontal="center" vertical="top"/>
    </xf>
    <xf numFmtId="0" fontId="2" fillId="0" borderId="24" xfId="0" applyFont="1" applyFill="1" applyBorder="1" applyAlignment="1">
      <alignment horizontal="justify" vertical="top" wrapText="1"/>
    </xf>
    <xf numFmtId="49" fontId="8" fillId="0" borderId="19" xfId="0" applyNumberFormat="1" applyFont="1" applyFill="1" applyBorder="1" applyAlignment="1">
      <alignment horizontal="center" vertical="top" wrapText="1"/>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wrapText="1"/>
    </xf>
    <xf numFmtId="0" fontId="2" fillId="0" borderId="27" xfId="0" applyFont="1" applyFill="1" applyBorder="1" applyAlignment="1">
      <alignment horizontal="justify" vertical="top" wrapText="1"/>
    </xf>
    <xf numFmtId="192" fontId="2" fillId="0" borderId="26" xfId="59" applyNumberFormat="1" applyFont="1" applyFill="1" applyBorder="1" applyAlignment="1">
      <alignment horizontal="center" vertical="center"/>
    </xf>
    <xf numFmtId="49" fontId="8" fillId="0" borderId="28" xfId="0" applyNumberFormat="1" applyFont="1" applyFill="1" applyBorder="1" applyAlignment="1">
      <alignment horizontal="center" vertical="top"/>
    </xf>
    <xf numFmtId="49" fontId="8" fillId="0" borderId="15" xfId="0" applyNumberFormat="1" applyFont="1" applyFill="1" applyBorder="1" applyAlignment="1">
      <alignment horizontal="center" vertical="top" shrinkToFit="1"/>
    </xf>
    <xf numFmtId="0" fontId="2" fillId="0" borderId="0" xfId="0" applyFont="1" applyFill="1" applyBorder="1" applyAlignment="1">
      <alignment horizontal="justify" vertical="top" wrapText="1"/>
    </xf>
    <xf numFmtId="192" fontId="2" fillId="0" borderId="15" xfId="59" applyNumberFormat="1" applyFont="1" applyFill="1" applyBorder="1" applyAlignment="1">
      <alignment horizontal="center" vertical="center"/>
    </xf>
    <xf numFmtId="192" fontId="2" fillId="0" borderId="16" xfId="59" applyNumberFormat="1" applyFont="1" applyFill="1" applyBorder="1" applyAlignment="1">
      <alignment horizontal="center" vertical="center"/>
    </xf>
    <xf numFmtId="192" fontId="1" fillId="0" borderId="16" xfId="59" applyNumberFormat="1" applyFont="1" applyFill="1" applyBorder="1" applyAlignment="1">
      <alignment horizontal="center" vertical="center"/>
    </xf>
    <xf numFmtId="0" fontId="2" fillId="0" borderId="13" xfId="0" applyFont="1" applyFill="1" applyBorder="1" applyAlignment="1">
      <alignment horizontal="justify" vertical="top" wrapText="1"/>
    </xf>
    <xf numFmtId="0" fontId="2" fillId="0" borderId="20" xfId="0" applyFont="1" applyFill="1" applyBorder="1" applyAlignment="1">
      <alignment vertical="top" wrapText="1"/>
    </xf>
    <xf numFmtId="0" fontId="2" fillId="0" borderId="20" xfId="0" applyNumberFormat="1" applyFont="1" applyFill="1" applyBorder="1" applyAlignment="1">
      <alignment vertical="top" wrapText="1"/>
    </xf>
    <xf numFmtId="0" fontId="2" fillId="0" borderId="20" xfId="0" applyFont="1" applyFill="1" applyBorder="1" applyAlignment="1">
      <alignment horizontal="justify" wrapText="1"/>
    </xf>
    <xf numFmtId="49" fontId="1" fillId="0" borderId="17" xfId="0" applyNumberFormat="1" applyFont="1" applyFill="1" applyBorder="1" applyAlignment="1">
      <alignment horizontal="center" vertical="top"/>
    </xf>
    <xf numFmtId="0" fontId="2" fillId="0" borderId="18" xfId="0" applyFont="1" applyFill="1" applyBorder="1" applyAlignment="1">
      <alignment horizontal="left" vertical="top"/>
    </xf>
    <xf numFmtId="191" fontId="2" fillId="0" borderId="19" xfId="59" applyNumberFormat="1" applyFont="1" applyFill="1" applyBorder="1" applyAlignment="1">
      <alignment horizontal="right" vertical="center"/>
    </xf>
    <xf numFmtId="49" fontId="8" fillId="0" borderId="19" xfId="0" applyNumberFormat="1" applyFont="1" applyFill="1" applyBorder="1" applyAlignment="1">
      <alignment horizontal="center" vertical="top" wrapText="1" shrinkToFit="1"/>
    </xf>
    <xf numFmtId="0" fontId="2" fillId="0" borderId="11" xfId="0" applyFont="1" applyFill="1" applyBorder="1" applyAlignment="1">
      <alignment vertical="top" wrapText="1"/>
    </xf>
    <xf numFmtId="0" fontId="2" fillId="0" borderId="18" xfId="0" applyFont="1" applyFill="1" applyBorder="1" applyAlignment="1">
      <alignment/>
    </xf>
    <xf numFmtId="0" fontId="2" fillId="0" borderId="28" xfId="0" applyFont="1" applyFill="1" applyBorder="1" applyAlignment="1">
      <alignment vertical="top" wrapText="1"/>
    </xf>
    <xf numFmtId="0" fontId="2" fillId="0" borderId="11" xfId="0" applyNumberFormat="1" applyFont="1" applyFill="1" applyBorder="1" applyAlignment="1">
      <alignment horizontal="left" vertical="top" wrapText="1"/>
    </xf>
    <xf numFmtId="49" fontId="1" fillId="0" borderId="19" xfId="0" applyNumberFormat="1" applyFont="1" applyFill="1" applyBorder="1" applyAlignment="1">
      <alignment horizontal="center" vertical="center"/>
    </xf>
    <xf numFmtId="192" fontId="1" fillId="0" borderId="19" xfId="59" applyNumberFormat="1" applyFont="1" applyFill="1" applyBorder="1" applyAlignment="1">
      <alignment horizontal="center" vertical="center"/>
    </xf>
    <xf numFmtId="49" fontId="1" fillId="0" borderId="19" xfId="0" applyNumberFormat="1" applyFont="1" applyFill="1" applyBorder="1" applyAlignment="1">
      <alignment horizontal="center"/>
    </xf>
    <xf numFmtId="0" fontId="2" fillId="0" borderId="20" xfId="0" applyFont="1" applyFill="1" applyBorder="1" applyAlignment="1">
      <alignment vertical="top"/>
    </xf>
    <xf numFmtId="0" fontId="2" fillId="0" borderId="11" xfId="0" applyNumberFormat="1" applyFont="1" applyFill="1" applyBorder="1" applyAlignment="1">
      <alignment vertical="top" wrapText="1"/>
    </xf>
    <xf numFmtId="0" fontId="2" fillId="0" borderId="13" xfId="0" applyFont="1" applyFill="1" applyBorder="1" applyAlignment="1">
      <alignment vertical="top" wrapText="1"/>
    </xf>
    <xf numFmtId="49"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192" fontId="1" fillId="0" borderId="0" xfId="59" applyNumberFormat="1" applyFont="1" applyFill="1" applyBorder="1" applyAlignment="1">
      <alignment horizontal="center" vertical="center"/>
    </xf>
    <xf numFmtId="190" fontId="2" fillId="0" borderId="0" xfId="0" applyNumberFormat="1" applyFont="1" applyFill="1" applyBorder="1" applyAlignment="1">
      <alignment/>
    </xf>
    <xf numFmtId="49" fontId="2" fillId="0" borderId="0" xfId="0" applyNumberFormat="1" applyFont="1" applyFill="1" applyAlignment="1">
      <alignment horizontal="center"/>
    </xf>
    <xf numFmtId="49" fontId="2" fillId="0" borderId="0" xfId="0" applyNumberFormat="1" applyFont="1" applyFill="1" applyAlignment="1">
      <alignment/>
    </xf>
    <xf numFmtId="49" fontId="2" fillId="0" borderId="13" xfId="0" applyNumberFormat="1" applyFont="1" applyFill="1" applyBorder="1" applyAlignment="1">
      <alignment horizontal="center"/>
    </xf>
    <xf numFmtId="0" fontId="2" fillId="0" borderId="13" xfId="0" applyFont="1" applyBorder="1" applyAlignment="1">
      <alignment/>
    </xf>
    <xf numFmtId="0" fontId="2" fillId="0" borderId="18" xfId="0" applyFont="1" applyFill="1" applyBorder="1" applyAlignment="1">
      <alignment vertical="top" wrapText="1"/>
    </xf>
    <xf numFmtId="188" fontId="2" fillId="0" borderId="0" xfId="0" applyNumberFormat="1" applyFont="1" applyAlignment="1">
      <alignment/>
    </xf>
    <xf numFmtId="0" fontId="7" fillId="0" borderId="13" xfId="52" applyNumberFormat="1" applyFont="1" applyFill="1" applyBorder="1" applyAlignment="1" applyProtection="1">
      <alignment wrapText="1"/>
      <protection hidden="1"/>
    </xf>
    <xf numFmtId="49" fontId="1" fillId="34" borderId="19" xfId="0" applyNumberFormat="1" applyFont="1" applyFill="1" applyBorder="1" applyAlignment="1">
      <alignment horizontal="center" vertical="top"/>
    </xf>
    <xf numFmtId="49" fontId="1" fillId="34" borderId="19" xfId="0" applyNumberFormat="1" applyFont="1" applyFill="1" applyBorder="1" applyAlignment="1">
      <alignment horizontal="center" vertical="top" shrinkToFit="1"/>
    </xf>
    <xf numFmtId="0" fontId="1" fillId="34" borderId="20" xfId="0" applyFont="1" applyFill="1" applyBorder="1" applyAlignment="1">
      <alignment horizontal="left" vertical="top" wrapText="1"/>
    </xf>
    <xf numFmtId="192" fontId="1" fillId="34" borderId="19" xfId="59" applyNumberFormat="1" applyFont="1" applyFill="1" applyBorder="1" applyAlignment="1">
      <alignment horizontal="center" vertical="center" shrinkToFit="1"/>
    </xf>
    <xf numFmtId="49" fontId="8" fillId="34" borderId="19" xfId="0" applyNumberFormat="1" applyFont="1" applyFill="1" applyBorder="1" applyAlignment="1">
      <alignment horizontal="center" vertical="center"/>
    </xf>
    <xf numFmtId="49" fontId="8" fillId="34" borderId="19" xfId="0" applyNumberFormat="1" applyFont="1" applyFill="1" applyBorder="1" applyAlignment="1">
      <alignment horizontal="center" vertical="center" shrinkToFit="1"/>
    </xf>
    <xf numFmtId="0" fontId="2" fillId="34" borderId="20" xfId="0" applyFont="1" applyFill="1" applyBorder="1" applyAlignment="1">
      <alignment horizontal="left" vertical="top" wrapText="1"/>
    </xf>
    <xf numFmtId="192" fontId="2" fillId="34" borderId="19" xfId="59" applyNumberFormat="1" applyFont="1" applyFill="1" applyBorder="1" applyAlignment="1">
      <alignment horizontal="center" vertical="center" shrinkToFit="1"/>
    </xf>
    <xf numFmtId="49" fontId="8" fillId="34" borderId="19" xfId="0" applyNumberFormat="1" applyFont="1" applyFill="1" applyBorder="1" applyAlignment="1">
      <alignment horizontal="center" vertical="top"/>
    </xf>
    <xf numFmtId="49" fontId="8" fillId="34" borderId="19" xfId="0" applyNumberFormat="1" applyFont="1" applyFill="1" applyBorder="1" applyAlignment="1">
      <alignment horizontal="center" vertical="top" shrinkToFit="1"/>
    </xf>
    <xf numFmtId="49" fontId="1" fillId="34" borderId="19"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shrinkToFit="1"/>
    </xf>
    <xf numFmtId="49" fontId="2" fillId="34" borderId="19"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shrinkToFit="1"/>
    </xf>
    <xf numFmtId="0" fontId="2" fillId="34" borderId="20" xfId="0" applyFont="1" applyFill="1" applyBorder="1" applyAlignment="1">
      <alignment horizontal="justify" vertical="top" wrapText="1"/>
    </xf>
    <xf numFmtId="0" fontId="7" fillId="34" borderId="13" xfId="52" applyNumberFormat="1" applyFont="1" applyFill="1" applyBorder="1" applyAlignment="1" applyProtection="1">
      <alignment wrapText="1"/>
      <protection hidden="1"/>
    </xf>
    <xf numFmtId="49" fontId="1" fillId="34" borderId="10" xfId="0" applyNumberFormat="1" applyFont="1" applyFill="1" applyBorder="1" applyAlignment="1">
      <alignment horizontal="center" vertical="top" shrinkToFit="1"/>
    </xf>
    <xf numFmtId="0" fontId="3" fillId="34" borderId="13" xfId="0" applyFont="1" applyFill="1" applyBorder="1" applyAlignment="1">
      <alignment horizontal="justify" vertical="top" wrapText="1"/>
    </xf>
    <xf numFmtId="192" fontId="1" fillId="34" borderId="19" xfId="59" applyNumberFormat="1" applyFont="1" applyFill="1" applyBorder="1" applyAlignment="1">
      <alignment horizontal="center" vertical="center"/>
    </xf>
    <xf numFmtId="49" fontId="1" fillId="34" borderId="10" xfId="0" applyNumberFormat="1" applyFont="1" applyFill="1" applyBorder="1" applyAlignment="1">
      <alignment horizontal="center" vertical="top"/>
    </xf>
    <xf numFmtId="0" fontId="1" fillId="34" borderId="11" xfId="0" applyFont="1" applyFill="1" applyBorder="1" applyAlignment="1">
      <alignment horizontal="left" vertical="top" wrapText="1"/>
    </xf>
    <xf numFmtId="192" fontId="1" fillId="34" borderId="10" xfId="59" applyNumberFormat="1" applyFont="1" applyFill="1" applyBorder="1" applyAlignment="1">
      <alignment horizontal="right" vertical="center"/>
    </xf>
    <xf numFmtId="49" fontId="1" fillId="34" borderId="13" xfId="0" applyNumberFormat="1" applyFont="1" applyFill="1" applyBorder="1" applyAlignment="1">
      <alignment horizontal="center" vertical="top"/>
    </xf>
    <xf numFmtId="192" fontId="1" fillId="34" borderId="13" xfId="59" applyNumberFormat="1" applyFont="1" applyFill="1" applyBorder="1" applyAlignment="1">
      <alignment horizontal="center" vertical="center"/>
    </xf>
    <xf numFmtId="49" fontId="2" fillId="34" borderId="17" xfId="0" applyNumberFormat="1" applyFont="1" applyFill="1" applyBorder="1" applyAlignment="1">
      <alignment horizontal="center"/>
    </xf>
    <xf numFmtId="49" fontId="2" fillId="34" borderId="17" xfId="0" applyNumberFormat="1" applyFont="1" applyFill="1" applyBorder="1" applyAlignment="1">
      <alignment horizontal="center" vertical="top"/>
    </xf>
    <xf numFmtId="0" fontId="2" fillId="34" borderId="18" xfId="0" applyFont="1" applyFill="1" applyBorder="1" applyAlignment="1">
      <alignment vertical="center"/>
    </xf>
    <xf numFmtId="191" fontId="2" fillId="34" borderId="17" xfId="59" applyNumberFormat="1" applyFont="1" applyFill="1" applyBorder="1" applyAlignment="1">
      <alignment horizontal="right" vertical="center"/>
    </xf>
    <xf numFmtId="192" fontId="2" fillId="34" borderId="19" xfId="59" applyNumberFormat="1" applyFont="1" applyFill="1" applyBorder="1" applyAlignment="1">
      <alignment horizontal="center" vertical="center"/>
    </xf>
    <xf numFmtId="49" fontId="2" fillId="34" borderId="19" xfId="0" applyNumberFormat="1" applyFont="1" applyFill="1" applyBorder="1" applyAlignment="1">
      <alignment horizontal="center" vertical="top" shrinkToFit="1"/>
    </xf>
    <xf numFmtId="0" fontId="2" fillId="34" borderId="20" xfId="0" applyFont="1" applyFill="1" applyBorder="1" applyAlignment="1">
      <alignment horizontal="justify" vertical="center" wrapText="1"/>
    </xf>
    <xf numFmtId="49" fontId="8" fillId="33" borderId="10" xfId="0" applyNumberFormat="1" applyFont="1" applyFill="1" applyBorder="1" applyAlignment="1">
      <alignment horizontal="center" vertical="top" shrinkToFit="1"/>
    </xf>
    <xf numFmtId="0" fontId="2" fillId="33" borderId="11" xfId="0" applyFont="1" applyFill="1" applyBorder="1" applyAlignment="1">
      <alignment horizontal="justify" vertical="top" wrapText="1"/>
    </xf>
    <xf numFmtId="192" fontId="2" fillId="34" borderId="13" xfId="59" applyNumberFormat="1" applyFont="1" applyFill="1" applyBorder="1" applyAlignment="1">
      <alignment horizontal="center" vertical="center"/>
    </xf>
    <xf numFmtId="192" fontId="2" fillId="0" borderId="12" xfId="59" applyNumberFormat="1" applyFont="1" applyFill="1" applyBorder="1" applyAlignment="1">
      <alignment horizontal="center" vertical="center"/>
    </xf>
    <xf numFmtId="0" fontId="2" fillId="34" borderId="19" xfId="0" applyFont="1" applyFill="1" applyBorder="1" applyAlignment="1">
      <alignment horizontal="justify" vertical="top" wrapText="1"/>
    </xf>
    <xf numFmtId="49" fontId="8" fillId="34" borderId="29" xfId="0" applyNumberFormat="1" applyFont="1" applyFill="1" applyBorder="1" applyAlignment="1">
      <alignment horizontal="center" vertical="center" shrinkToFit="1"/>
    </xf>
    <xf numFmtId="49" fontId="8" fillId="34" borderId="10"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shrinkToFit="1"/>
    </xf>
    <xf numFmtId="0" fontId="2" fillId="34" borderId="11" xfId="0" applyFont="1" applyFill="1" applyBorder="1" applyAlignment="1">
      <alignment horizontal="left" vertical="top" wrapText="1"/>
    </xf>
    <xf numFmtId="192" fontId="2" fillId="34" borderId="12" xfId="59" applyNumberFormat="1" applyFont="1" applyFill="1" applyBorder="1" applyAlignment="1">
      <alignment horizontal="center" vertical="center"/>
    </xf>
    <xf numFmtId="49" fontId="8" fillId="34" borderId="1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4" xfId="0" applyNumberFormat="1" applyFont="1" applyFill="1" applyBorder="1" applyAlignment="1">
      <alignment horizontal="center" vertical="top" shrinkToFit="1"/>
    </xf>
    <xf numFmtId="49" fontId="1" fillId="0" borderId="30" xfId="0" applyNumberFormat="1" applyFont="1" applyFill="1" applyBorder="1" applyAlignment="1">
      <alignment horizontal="center" vertical="top" shrinkToFit="1"/>
    </xf>
    <xf numFmtId="49" fontId="1" fillId="0" borderId="30" xfId="0" applyNumberFormat="1" applyFont="1" applyFill="1" applyBorder="1" applyAlignment="1">
      <alignment horizontal="center" vertical="center" wrapText="1"/>
    </xf>
    <xf numFmtId="49" fontId="1" fillId="0" borderId="13" xfId="0" applyNumberFormat="1" applyFont="1" applyFill="1" applyBorder="1" applyAlignment="1">
      <alignment horizontal="center" wrapText="1" shrinkToFit="1"/>
    </xf>
    <xf numFmtId="49" fontId="1" fillId="0" borderId="14" xfId="0" applyNumberFormat="1" applyFont="1" applyFill="1" applyBorder="1" applyAlignment="1">
      <alignment horizontal="center" wrapText="1" shrinkToFit="1"/>
    </xf>
    <xf numFmtId="49" fontId="1" fillId="0" borderId="19" xfId="0" applyNumberFormat="1" applyFont="1" applyFill="1" applyBorder="1" applyAlignment="1">
      <alignment horizontal="center" vertical="center" wrapText="1" shrinkToFit="1"/>
    </xf>
    <xf numFmtId="49" fontId="1" fillId="0" borderId="20" xfId="0" applyNumberFormat="1" applyFont="1" applyFill="1" applyBorder="1" applyAlignment="1">
      <alignment horizontal="center" vertical="center" wrapText="1" shrinkToFit="1"/>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0" fontId="1" fillId="34" borderId="13" xfId="0" applyFont="1" applyFill="1" applyBorder="1" applyAlignment="1">
      <alignment horizontal="center" vertical="top" wrapText="1"/>
    </xf>
    <xf numFmtId="0" fontId="1" fillId="34" borderId="14" xfId="0" applyFont="1" applyFill="1" applyBorder="1" applyAlignment="1">
      <alignment horizontal="center" vertical="top" wrapText="1"/>
    </xf>
    <xf numFmtId="49" fontId="1" fillId="0" borderId="13" xfId="0" applyNumberFormat="1" applyFont="1" applyFill="1" applyBorder="1" applyAlignment="1">
      <alignment horizontal="center" vertical="center" wrapText="1" shrinkToFit="1"/>
    </xf>
    <xf numFmtId="49" fontId="1" fillId="0" borderId="14" xfId="0" applyNumberFormat="1" applyFont="1" applyFill="1" applyBorder="1" applyAlignment="1">
      <alignment horizontal="center" vertical="center" wrapText="1" shrinkToFi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NumberFormat="1" applyFont="1" applyFill="1" applyBorder="1" applyAlignment="1">
      <alignment horizontal="center"/>
    </xf>
    <xf numFmtId="0" fontId="1" fillId="0" borderId="30" xfId="0" applyNumberFormat="1" applyFont="1" applyFill="1" applyBorder="1" applyAlignment="1">
      <alignment horizontal="center"/>
    </xf>
    <xf numFmtId="49" fontId="1" fillId="0" borderId="13" xfId="0" applyNumberFormat="1" applyFont="1" applyFill="1" applyBorder="1" applyAlignment="1">
      <alignment horizontal="center" shrinkToFit="1"/>
    </xf>
    <xf numFmtId="49" fontId="1" fillId="0" borderId="14" xfId="0" applyNumberFormat="1" applyFont="1" applyFill="1" applyBorder="1" applyAlignment="1">
      <alignment horizontal="center" shrinkToFit="1"/>
    </xf>
    <xf numFmtId="49" fontId="1" fillId="0" borderId="14" xfId="0" applyNumberFormat="1" applyFont="1" applyFill="1" applyBorder="1" applyAlignment="1">
      <alignment horizontal="center" vertical="top" wrapText="1" shrinkToFit="1"/>
    </xf>
    <xf numFmtId="49" fontId="1" fillId="0" borderId="30" xfId="0" applyNumberFormat="1" applyFont="1" applyFill="1" applyBorder="1" applyAlignment="1">
      <alignment horizontal="center" vertical="top" wrapText="1" shrinkToFit="1"/>
    </xf>
    <xf numFmtId="0" fontId="1" fillId="34" borderId="0" xfId="0" applyFont="1" applyFill="1" applyAlignment="1">
      <alignment horizontal="center"/>
    </xf>
    <xf numFmtId="0" fontId="2" fillId="0" borderId="13" xfId="0" applyNumberFormat="1" applyFont="1" applyFill="1" applyBorder="1" applyAlignment="1">
      <alignment horizontal="center" vertical="center"/>
    </xf>
    <xf numFmtId="0" fontId="2" fillId="0" borderId="14" xfId="0"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6"/>
  <sheetViews>
    <sheetView tabSelected="1" zoomScale="110" zoomScaleNormal="110" zoomScalePageLayoutView="0" workbookViewId="0" topLeftCell="A173">
      <selection activeCell="M177" sqref="M177"/>
    </sheetView>
  </sheetViews>
  <sheetFormatPr defaultColWidth="9.140625" defaultRowHeight="12.75"/>
  <cols>
    <col min="1" max="1" width="11.7109375" style="2" customWidth="1"/>
    <col min="2" max="2" width="17.140625" style="5" customWidth="1"/>
    <col min="3" max="3" width="69.57421875" style="2" customWidth="1"/>
    <col min="4" max="4" width="13.28125" style="12" customWidth="1"/>
    <col min="5" max="5" width="15.8515625" style="8" hidden="1" customWidth="1"/>
    <col min="6" max="6" width="21.28125" style="10" hidden="1" customWidth="1"/>
    <col min="7" max="7" width="15.57421875" style="7" hidden="1" customWidth="1"/>
    <col min="8" max="8" width="16.28125" style="23" hidden="1" customWidth="1"/>
    <col min="9" max="9" width="12.00390625" style="2" hidden="1" customWidth="1"/>
    <col min="10" max="10" width="0" style="2" hidden="1" customWidth="1"/>
    <col min="11" max="11" width="9.421875" style="2" hidden="1" customWidth="1"/>
    <col min="12" max="12" width="9.140625" style="2" customWidth="1"/>
    <col min="13" max="13" width="22.140625" style="2" customWidth="1"/>
    <col min="14" max="14" width="10.00390625" style="2" bestFit="1" customWidth="1"/>
    <col min="15" max="16384" width="9.140625" style="2" customWidth="1"/>
  </cols>
  <sheetData>
    <row r="1" spans="1:5" ht="12.75">
      <c r="A1" s="7"/>
      <c r="B1" s="68"/>
      <c r="C1" s="69"/>
      <c r="D1" s="70" t="s">
        <v>153</v>
      </c>
      <c r="E1" s="22"/>
    </row>
    <row r="2" spans="1:6" ht="12.75">
      <c r="A2" s="7"/>
      <c r="B2" s="68"/>
      <c r="C2" s="69"/>
      <c r="D2" s="70" t="s">
        <v>50</v>
      </c>
      <c r="E2" s="35"/>
      <c r="F2" s="35"/>
    </row>
    <row r="3" spans="1:6" ht="12.75">
      <c r="A3" s="7"/>
      <c r="B3" s="68"/>
      <c r="C3" s="69"/>
      <c r="D3" s="70" t="s">
        <v>152</v>
      </c>
      <c r="E3" s="35"/>
      <c r="F3" s="35"/>
    </row>
    <row r="4" spans="1:6" ht="12.75">
      <c r="A4" s="7"/>
      <c r="B4" s="68"/>
      <c r="C4" s="71"/>
      <c r="D4" s="70" t="s">
        <v>217</v>
      </c>
      <c r="E4" s="35"/>
      <c r="F4" s="35"/>
    </row>
    <row r="5" spans="1:5" ht="10.5" customHeight="1">
      <c r="A5" s="7"/>
      <c r="B5" s="68"/>
      <c r="C5" s="69"/>
      <c r="D5" s="70"/>
      <c r="E5" s="22"/>
    </row>
    <row r="6" spans="1:4" ht="12.75">
      <c r="A6" s="234" t="s">
        <v>49</v>
      </c>
      <c r="B6" s="234"/>
      <c r="C6" s="234"/>
      <c r="D6" s="234"/>
    </row>
    <row r="7" spans="1:4" ht="18" customHeight="1">
      <c r="A7" s="234" t="s">
        <v>218</v>
      </c>
      <c r="B7" s="234"/>
      <c r="C7" s="234"/>
      <c r="D7" s="234"/>
    </row>
    <row r="8" spans="1:4" ht="7.5" customHeight="1">
      <c r="A8" s="7"/>
      <c r="B8" s="68"/>
      <c r="C8" s="22"/>
      <c r="D8" s="13"/>
    </row>
    <row r="9" spans="1:4" ht="17.25" customHeight="1">
      <c r="A9" s="72" t="s">
        <v>6</v>
      </c>
      <c r="B9" s="235" t="s">
        <v>0</v>
      </c>
      <c r="C9" s="236" t="s">
        <v>1</v>
      </c>
      <c r="D9" s="75" t="s">
        <v>2</v>
      </c>
    </row>
    <row r="10" spans="1:4" ht="10.5" customHeight="1">
      <c r="A10" s="76" t="s">
        <v>7</v>
      </c>
      <c r="B10" s="235"/>
      <c r="C10" s="236"/>
      <c r="D10" s="77"/>
    </row>
    <row r="11" spans="1:4" ht="11.25" customHeight="1">
      <c r="A11" s="78" t="s">
        <v>8</v>
      </c>
      <c r="B11" s="235"/>
      <c r="C11" s="236"/>
      <c r="D11" s="79" t="s">
        <v>3</v>
      </c>
    </row>
    <row r="12" spans="1:4" ht="12.75">
      <c r="A12" s="80">
        <v>1</v>
      </c>
      <c r="B12" s="73">
        <v>2</v>
      </c>
      <c r="C12" s="74">
        <v>3</v>
      </c>
      <c r="D12" s="81">
        <v>4</v>
      </c>
    </row>
    <row r="13" spans="1:11" ht="12.75">
      <c r="A13" s="82" t="s">
        <v>71</v>
      </c>
      <c r="B13" s="223" t="s">
        <v>74</v>
      </c>
      <c r="C13" s="224"/>
      <c r="D13" s="83">
        <f>SUM(D14)</f>
        <v>2.5</v>
      </c>
      <c r="K13" s="52">
        <v>86.4</v>
      </c>
    </row>
    <row r="14" spans="1:11" s="11" customFormat="1" ht="15">
      <c r="A14" s="84"/>
      <c r="B14" s="85" t="s">
        <v>21</v>
      </c>
      <c r="C14" s="86" t="s">
        <v>5</v>
      </c>
      <c r="D14" s="87">
        <f>SUM(D15:D16)</f>
        <v>2.5</v>
      </c>
      <c r="E14" s="37" t="e">
        <f>D16+D23+D27+D46+#REF!+#REF!+D97+#REF!+#REF!+D134+D141+D151+D165+#REF!+D72</f>
        <v>#REF!</v>
      </c>
      <c r="F14" s="40">
        <v>101</v>
      </c>
      <c r="G14" s="41">
        <f>D117</f>
        <v>39388.7</v>
      </c>
      <c r="H14" s="24">
        <v>67687.3</v>
      </c>
      <c r="I14" s="45">
        <f>G14-H14</f>
        <v>-28298.600000000006</v>
      </c>
      <c r="K14" s="53"/>
    </row>
    <row r="15" spans="1:11" s="11" customFormat="1" ht="24" hidden="1">
      <c r="A15" s="88" t="s">
        <v>71</v>
      </c>
      <c r="B15" s="89" t="s">
        <v>76</v>
      </c>
      <c r="C15" s="90" t="s">
        <v>75</v>
      </c>
      <c r="D15" s="91"/>
      <c r="E15" s="18"/>
      <c r="F15" s="40"/>
      <c r="H15" s="24"/>
      <c r="I15" s="45">
        <f aca="true" t="shared" si="0" ref="I15:I28">G15-H15</f>
        <v>0</v>
      </c>
      <c r="K15" s="53"/>
    </row>
    <row r="16" spans="1:14" s="11" customFormat="1" ht="38.25">
      <c r="A16" s="92" t="s">
        <v>71</v>
      </c>
      <c r="B16" s="92" t="s">
        <v>106</v>
      </c>
      <c r="C16" s="93" t="s">
        <v>18</v>
      </c>
      <c r="D16" s="94">
        <v>2.5</v>
      </c>
      <c r="E16" s="18"/>
      <c r="F16" s="40">
        <v>103</v>
      </c>
      <c r="G16" s="41">
        <f>D84</f>
        <v>2312.7</v>
      </c>
      <c r="H16" s="24">
        <v>4039.4</v>
      </c>
      <c r="I16" s="45">
        <f t="shared" si="0"/>
        <v>-1726.7000000000003</v>
      </c>
      <c r="K16" s="53"/>
      <c r="N16" s="61"/>
    </row>
    <row r="17" spans="1:11" ht="15">
      <c r="A17" s="82" t="s">
        <v>24</v>
      </c>
      <c r="B17" s="223" t="s">
        <v>48</v>
      </c>
      <c r="C17" s="224"/>
      <c r="D17" s="83">
        <f>SUM(D18)</f>
        <v>563.4</v>
      </c>
      <c r="F17" s="39">
        <v>105</v>
      </c>
      <c r="G17" s="46">
        <f>D123</f>
        <v>5904.1</v>
      </c>
      <c r="H17" s="23">
        <v>12146.3</v>
      </c>
      <c r="I17" s="45">
        <f t="shared" si="0"/>
        <v>-6242.199999999999</v>
      </c>
      <c r="K17" s="52">
        <v>2696.8</v>
      </c>
    </row>
    <row r="18" spans="1:14" s="11" customFormat="1" ht="15">
      <c r="A18" s="84"/>
      <c r="B18" s="85" t="s">
        <v>21</v>
      </c>
      <c r="C18" s="86" t="s">
        <v>5</v>
      </c>
      <c r="D18" s="87">
        <f>SUM(D19:D25)</f>
        <v>563.4</v>
      </c>
      <c r="E18" s="18"/>
      <c r="F18" s="40">
        <v>108</v>
      </c>
      <c r="G18" s="41">
        <f>D95+D129</f>
        <v>1422.8</v>
      </c>
      <c r="H18" s="24">
        <v>2488.8</v>
      </c>
      <c r="I18" s="45">
        <f t="shared" si="0"/>
        <v>-1066.0000000000002</v>
      </c>
      <c r="K18" s="53"/>
      <c r="N18" s="61"/>
    </row>
    <row r="19" spans="1:14" s="11" customFormat="1" ht="18" customHeight="1">
      <c r="A19" s="95" t="s">
        <v>24</v>
      </c>
      <c r="B19" s="96" t="s">
        <v>81</v>
      </c>
      <c r="C19" s="90" t="s">
        <v>77</v>
      </c>
      <c r="D19" s="91">
        <v>247.4</v>
      </c>
      <c r="E19" s="18"/>
      <c r="F19" s="40">
        <v>109</v>
      </c>
      <c r="G19" s="44" t="e">
        <f>#REF!</f>
        <v>#REF!</v>
      </c>
      <c r="H19" s="51">
        <f>8/1000</f>
        <v>0.008</v>
      </c>
      <c r="I19" s="45" t="e">
        <f t="shared" si="0"/>
        <v>#REF!</v>
      </c>
      <c r="K19" s="53"/>
      <c r="N19" s="61"/>
    </row>
    <row r="20" spans="1:14" s="11" customFormat="1" ht="18" customHeight="1">
      <c r="A20" s="95" t="s">
        <v>24</v>
      </c>
      <c r="B20" s="96" t="s">
        <v>82</v>
      </c>
      <c r="C20" s="90" t="s">
        <v>78</v>
      </c>
      <c r="D20" s="91">
        <v>0</v>
      </c>
      <c r="E20" s="18"/>
      <c r="F20" s="40">
        <v>111</v>
      </c>
      <c r="G20" s="47">
        <f>D106+D107+D108+D109</f>
        <v>685.1</v>
      </c>
      <c r="H20" s="24">
        <v>3325.7</v>
      </c>
      <c r="I20" s="45">
        <f t="shared" si="0"/>
        <v>-2640.6</v>
      </c>
      <c r="K20" s="53"/>
      <c r="N20" s="41"/>
    </row>
    <row r="21" spans="1:14" s="11" customFormat="1" ht="15">
      <c r="A21" s="95" t="s">
        <v>24</v>
      </c>
      <c r="B21" s="96" t="s">
        <v>83</v>
      </c>
      <c r="C21" s="90" t="s">
        <v>79</v>
      </c>
      <c r="D21" s="91">
        <v>138</v>
      </c>
      <c r="E21" s="18"/>
      <c r="F21" s="40">
        <v>112</v>
      </c>
      <c r="G21" s="41">
        <f>D18-D23</f>
        <v>563.4</v>
      </c>
      <c r="H21" s="24">
        <v>2206.7</v>
      </c>
      <c r="I21" s="45">
        <f t="shared" si="0"/>
        <v>-1643.2999999999997</v>
      </c>
      <c r="K21" s="53"/>
      <c r="N21" s="41"/>
    </row>
    <row r="22" spans="1:14" s="11" customFormat="1" ht="15">
      <c r="A22" s="95" t="s">
        <v>24</v>
      </c>
      <c r="B22" s="96" t="s">
        <v>84</v>
      </c>
      <c r="C22" s="90" t="s">
        <v>80</v>
      </c>
      <c r="D22" s="91">
        <v>178</v>
      </c>
      <c r="E22" s="18"/>
      <c r="F22" s="40">
        <v>113</v>
      </c>
      <c r="G22" s="47" t="e">
        <f>#REF!+D71</f>
        <v>#REF!</v>
      </c>
      <c r="H22" s="24">
        <v>12</v>
      </c>
      <c r="I22" s="45" t="e">
        <f t="shared" si="0"/>
        <v>#REF!</v>
      </c>
      <c r="K22" s="53"/>
      <c r="N22" s="41"/>
    </row>
    <row r="23" spans="1:14" s="11" customFormat="1" ht="24" hidden="1">
      <c r="A23" s="95" t="s">
        <v>24</v>
      </c>
      <c r="B23" s="96" t="s">
        <v>123</v>
      </c>
      <c r="C23" s="90" t="s">
        <v>122</v>
      </c>
      <c r="D23" s="91">
        <v>0</v>
      </c>
      <c r="E23" s="18"/>
      <c r="F23" s="40">
        <v>114</v>
      </c>
      <c r="G23" s="47" t="e">
        <f>#REF!+D111+D114</f>
        <v>#REF!</v>
      </c>
      <c r="H23" s="24">
        <v>1973.2</v>
      </c>
      <c r="I23" s="45" t="e">
        <f t="shared" si="0"/>
        <v>#REF!</v>
      </c>
      <c r="K23" s="53"/>
      <c r="N23" s="41"/>
    </row>
    <row r="24" spans="1:11" s="11" customFormat="1" ht="24" hidden="1">
      <c r="A24" s="95" t="s">
        <v>24</v>
      </c>
      <c r="B24" s="96" t="s">
        <v>86</v>
      </c>
      <c r="C24" s="90" t="s">
        <v>85</v>
      </c>
      <c r="D24" s="91"/>
      <c r="E24" s="18"/>
      <c r="F24" s="40"/>
      <c r="H24" s="24"/>
      <c r="I24" s="45">
        <f t="shared" si="0"/>
        <v>0</v>
      </c>
      <c r="K24" s="53"/>
    </row>
    <row r="25" spans="1:11" s="11" customFormat="1" ht="25.5" hidden="1">
      <c r="A25" s="92" t="s">
        <v>24</v>
      </c>
      <c r="B25" s="92" t="s">
        <v>106</v>
      </c>
      <c r="C25" s="93" t="s">
        <v>18</v>
      </c>
      <c r="D25" s="94"/>
      <c r="E25" s="18"/>
      <c r="F25" s="40"/>
      <c r="H25" s="24"/>
      <c r="I25" s="45">
        <f t="shared" si="0"/>
        <v>0</v>
      </c>
      <c r="K25" s="53"/>
    </row>
    <row r="26" spans="1:14" s="4" customFormat="1" ht="15">
      <c r="A26" s="97" t="s">
        <v>25</v>
      </c>
      <c r="B26" s="225" t="s">
        <v>129</v>
      </c>
      <c r="C26" s="226"/>
      <c r="D26" s="83">
        <f>SUM(D27)</f>
        <v>50.4</v>
      </c>
      <c r="E26" s="10">
        <v>706.5</v>
      </c>
      <c r="F26" s="39">
        <v>116</v>
      </c>
      <c r="G26" s="48" t="e">
        <f>D16+D23+D27+D46+D72+#REF!+#REF!+D97+#REF!+#REF!+D134+D141+D152+D166+#REF!</f>
        <v>#REF!</v>
      </c>
      <c r="H26" s="23">
        <v>2605.2</v>
      </c>
      <c r="I26" s="45" t="e">
        <f t="shared" si="0"/>
        <v>#REF!</v>
      </c>
      <c r="K26" s="54">
        <v>1060.955</v>
      </c>
      <c r="N26" s="62"/>
    </row>
    <row r="27" spans="1:11" s="6" customFormat="1" ht="15">
      <c r="A27" s="98"/>
      <c r="B27" s="99" t="s">
        <v>21</v>
      </c>
      <c r="C27" s="100" t="s">
        <v>5</v>
      </c>
      <c r="D27" s="132">
        <f>SUM(D28:D30)</f>
        <v>50.4</v>
      </c>
      <c r="E27" s="10"/>
      <c r="F27" s="39">
        <v>117</v>
      </c>
      <c r="G27" s="42">
        <v>-81.7</v>
      </c>
      <c r="H27" s="30">
        <v>-81.7</v>
      </c>
      <c r="I27" s="45">
        <f t="shared" si="0"/>
        <v>0</v>
      </c>
      <c r="K27" s="55"/>
    </row>
    <row r="28" spans="1:11" ht="25.5">
      <c r="A28" s="101" t="s">
        <v>25</v>
      </c>
      <c r="B28" s="102" t="s">
        <v>105</v>
      </c>
      <c r="C28" s="103" t="s">
        <v>26</v>
      </c>
      <c r="D28" s="121">
        <v>10</v>
      </c>
      <c r="F28" s="39"/>
      <c r="G28" s="38" t="e">
        <f>SUM(G14:G27)</f>
        <v>#REF!</v>
      </c>
      <c r="H28" s="23">
        <f>SUM(H14:H27)</f>
        <v>96402.908</v>
      </c>
      <c r="I28" s="45" t="e">
        <f t="shared" si="0"/>
        <v>#REF!</v>
      </c>
      <c r="K28" s="52"/>
    </row>
    <row r="29" spans="1:11" ht="29.25" customHeight="1" hidden="1">
      <c r="A29" s="101" t="s">
        <v>25</v>
      </c>
      <c r="B29" s="104" t="s">
        <v>191</v>
      </c>
      <c r="C29" s="105" t="s">
        <v>192</v>
      </c>
      <c r="D29" s="94">
        <v>0</v>
      </c>
      <c r="F29" s="39"/>
      <c r="K29" s="52"/>
    </row>
    <row r="30" spans="1:11" ht="38.25">
      <c r="A30" s="106" t="s">
        <v>25</v>
      </c>
      <c r="B30" s="106" t="s">
        <v>106</v>
      </c>
      <c r="C30" s="93" t="s">
        <v>18</v>
      </c>
      <c r="D30" s="198">
        <v>40.4</v>
      </c>
      <c r="F30" s="39"/>
      <c r="K30" s="52"/>
    </row>
    <row r="31" spans="1:11" ht="15" customHeight="1">
      <c r="A31" s="186" t="s">
        <v>232</v>
      </c>
      <c r="B31" s="219" t="s">
        <v>233</v>
      </c>
      <c r="C31" s="220"/>
      <c r="D31" s="107">
        <f>D32</f>
        <v>132075.9</v>
      </c>
      <c r="F31" s="39"/>
      <c r="K31" s="52"/>
    </row>
    <row r="32" spans="1:11" ht="12.75">
      <c r="A32" s="111"/>
      <c r="B32" s="193" t="s">
        <v>20</v>
      </c>
      <c r="C32" s="194" t="s">
        <v>19</v>
      </c>
      <c r="D32" s="107">
        <f>D33</f>
        <v>132075.9</v>
      </c>
      <c r="F32" s="39"/>
      <c r="K32" s="52"/>
    </row>
    <row r="33" spans="1:11" ht="25.5">
      <c r="A33" s="174" t="s">
        <v>232</v>
      </c>
      <c r="B33" s="175" t="s">
        <v>181</v>
      </c>
      <c r="C33" s="166" t="s">
        <v>11</v>
      </c>
      <c r="D33" s="107">
        <f>D34+D35+D36</f>
        <v>132075.9</v>
      </c>
      <c r="F33" s="39"/>
      <c r="K33" s="52"/>
    </row>
    <row r="34" spans="1:11" ht="63.75">
      <c r="A34" s="186" t="s">
        <v>232</v>
      </c>
      <c r="B34" s="200" t="s">
        <v>235</v>
      </c>
      <c r="C34" s="199" t="s">
        <v>234</v>
      </c>
      <c r="D34" s="107">
        <v>2550.2</v>
      </c>
      <c r="F34" s="39"/>
      <c r="K34" s="52"/>
    </row>
    <row r="35" spans="1:11" ht="25.5">
      <c r="A35" s="172" t="s">
        <v>232</v>
      </c>
      <c r="B35" s="173" t="s">
        <v>182</v>
      </c>
      <c r="C35" s="170" t="s">
        <v>14</v>
      </c>
      <c r="D35" s="107">
        <v>5323.6</v>
      </c>
      <c r="F35" s="39"/>
      <c r="K35" s="52"/>
    </row>
    <row r="36" spans="1:11" ht="12.75">
      <c r="A36" s="172" t="s">
        <v>232</v>
      </c>
      <c r="B36" s="169" t="s">
        <v>185</v>
      </c>
      <c r="C36" s="170" t="s">
        <v>15</v>
      </c>
      <c r="D36" s="107">
        <v>124202.1</v>
      </c>
      <c r="F36" s="39"/>
      <c r="K36" s="52"/>
    </row>
    <row r="37" spans="1:11" s="14" customFormat="1" ht="27.75" customHeight="1" hidden="1">
      <c r="A37" s="108" t="s">
        <v>100</v>
      </c>
      <c r="B37" s="221" t="s">
        <v>126</v>
      </c>
      <c r="C37" s="222"/>
      <c r="D37" s="83">
        <f>SUM(D38)</f>
        <v>0</v>
      </c>
      <c r="E37" s="20"/>
      <c r="F37" s="43"/>
      <c r="G37" s="15"/>
      <c r="H37" s="29"/>
      <c r="K37" s="56"/>
    </row>
    <row r="38" spans="1:11" s="6" customFormat="1" ht="14.25" hidden="1">
      <c r="A38" s="98"/>
      <c r="B38" s="99" t="s">
        <v>21</v>
      </c>
      <c r="C38" s="109" t="s">
        <v>5</v>
      </c>
      <c r="D38" s="107">
        <f>SUM(D39:D39)</f>
        <v>0</v>
      </c>
      <c r="E38" s="10"/>
      <c r="F38" s="39"/>
      <c r="H38" s="26"/>
      <c r="K38" s="55"/>
    </row>
    <row r="39" spans="1:11" s="7" customFormat="1" ht="38.25" hidden="1">
      <c r="A39" s="106" t="s">
        <v>100</v>
      </c>
      <c r="B39" s="104" t="s">
        <v>104</v>
      </c>
      <c r="C39" s="105" t="s">
        <v>135</v>
      </c>
      <c r="D39" s="107">
        <v>0</v>
      </c>
      <c r="E39" s="8"/>
      <c r="F39" s="39"/>
      <c r="H39" s="30"/>
      <c r="K39" s="9"/>
    </row>
    <row r="40" spans="1:11" s="7" customFormat="1" ht="27" customHeight="1" hidden="1">
      <c r="A40" s="110" t="s">
        <v>100</v>
      </c>
      <c r="B40" s="221" t="s">
        <v>126</v>
      </c>
      <c r="C40" s="222"/>
      <c r="D40" s="83">
        <f>SUM(D41)</f>
        <v>0</v>
      </c>
      <c r="E40" s="8"/>
      <c r="F40" s="39"/>
      <c r="H40" s="30"/>
      <c r="K40" s="9"/>
    </row>
    <row r="41" spans="1:11" s="7" customFormat="1" ht="15" hidden="1">
      <c r="A41" s="111"/>
      <c r="B41" s="112" t="s">
        <v>21</v>
      </c>
      <c r="C41" s="113" t="s">
        <v>5</v>
      </c>
      <c r="D41" s="107">
        <f>SUM(D42)</f>
        <v>0</v>
      </c>
      <c r="E41" s="8"/>
      <c r="F41" s="39"/>
      <c r="H41" s="30"/>
      <c r="K41" s="9"/>
    </row>
    <row r="42" spans="1:11" s="7" customFormat="1" ht="38.25" hidden="1">
      <c r="A42" s="111" t="s">
        <v>100</v>
      </c>
      <c r="B42" s="114" t="s">
        <v>188</v>
      </c>
      <c r="C42" s="115" t="s">
        <v>135</v>
      </c>
      <c r="D42" s="107">
        <v>0</v>
      </c>
      <c r="E42" s="8"/>
      <c r="F42" s="39"/>
      <c r="H42" s="30"/>
      <c r="K42" s="9"/>
    </row>
    <row r="43" spans="1:11" ht="17.25" customHeight="1">
      <c r="A43" s="186" t="s">
        <v>46</v>
      </c>
      <c r="B43" s="219" t="s">
        <v>130</v>
      </c>
      <c r="C43" s="220"/>
      <c r="D43" s="187">
        <f>SUM(D44+D48)</f>
        <v>39135</v>
      </c>
      <c r="E43" s="8">
        <v>409828.4</v>
      </c>
      <c r="F43" s="39"/>
      <c r="K43" s="52">
        <v>584556.018</v>
      </c>
    </row>
    <row r="44" spans="1:11" ht="15" hidden="1">
      <c r="A44" s="188"/>
      <c r="B44" s="189" t="s">
        <v>21</v>
      </c>
      <c r="C44" s="190" t="s">
        <v>5</v>
      </c>
      <c r="D44" s="191">
        <f>SUM(D45:D46)</f>
        <v>0</v>
      </c>
      <c r="F44" s="39"/>
      <c r="K44" s="52"/>
    </row>
    <row r="45" spans="1:11" ht="15" hidden="1">
      <c r="A45" s="188" t="s">
        <v>46</v>
      </c>
      <c r="B45" s="172" t="s">
        <v>198</v>
      </c>
      <c r="C45" s="190" t="s">
        <v>199</v>
      </c>
      <c r="D45" s="191">
        <v>0</v>
      </c>
      <c r="F45" s="39"/>
      <c r="K45" s="52"/>
    </row>
    <row r="46" spans="1:11" ht="25.5" hidden="1">
      <c r="A46" s="172" t="s">
        <v>46</v>
      </c>
      <c r="B46" s="172" t="s">
        <v>106</v>
      </c>
      <c r="C46" s="178" t="s">
        <v>18</v>
      </c>
      <c r="D46" s="192">
        <v>0</v>
      </c>
      <c r="F46" s="39"/>
      <c r="K46" s="52"/>
    </row>
    <row r="47" spans="1:11" ht="15" hidden="1">
      <c r="A47" s="172" t="s">
        <v>46</v>
      </c>
      <c r="B47" s="173" t="s">
        <v>107</v>
      </c>
      <c r="C47" s="178" t="s">
        <v>56</v>
      </c>
      <c r="D47" s="192">
        <v>0</v>
      </c>
      <c r="K47" s="52"/>
    </row>
    <row r="48" spans="1:11" ht="12.75">
      <c r="A48" s="164"/>
      <c r="B48" s="193" t="s">
        <v>20</v>
      </c>
      <c r="C48" s="194" t="s">
        <v>19</v>
      </c>
      <c r="D48" s="167">
        <f>SUM(D49+D51+D54+D65+D67+D68+D63)</f>
        <v>39135</v>
      </c>
      <c r="E48" s="10"/>
      <c r="K48" s="52"/>
    </row>
    <row r="49" spans="1:11" ht="25.5">
      <c r="A49" s="164" t="s">
        <v>46</v>
      </c>
      <c r="B49" s="165" t="s">
        <v>180</v>
      </c>
      <c r="C49" s="166" t="s">
        <v>16</v>
      </c>
      <c r="D49" s="167">
        <f>SUM(D50:D50)</f>
        <v>27367.6</v>
      </c>
      <c r="K49" s="52"/>
    </row>
    <row r="50" spans="1:11" ht="25.5">
      <c r="A50" s="168" t="s">
        <v>46</v>
      </c>
      <c r="B50" s="169" t="s">
        <v>177</v>
      </c>
      <c r="C50" s="170" t="s">
        <v>9</v>
      </c>
      <c r="D50" s="171">
        <v>27367.6</v>
      </c>
      <c r="K50" s="52"/>
    </row>
    <row r="51" spans="1:11" ht="29.25" customHeight="1">
      <c r="A51" s="164" t="s">
        <v>46</v>
      </c>
      <c r="B51" s="165" t="s">
        <v>179</v>
      </c>
      <c r="C51" s="166" t="s">
        <v>17</v>
      </c>
      <c r="D51" s="167">
        <f>SUM(D52:D53)</f>
        <v>7971.5</v>
      </c>
      <c r="K51" s="52"/>
    </row>
    <row r="52" spans="1:11" ht="25.5" hidden="1">
      <c r="A52" s="172" t="s">
        <v>46</v>
      </c>
      <c r="B52" s="173" t="s">
        <v>147</v>
      </c>
      <c r="C52" s="170" t="s">
        <v>146</v>
      </c>
      <c r="D52" s="171"/>
      <c r="K52" s="52"/>
    </row>
    <row r="53" spans="1:11" ht="12.75">
      <c r="A53" s="168" t="s">
        <v>46</v>
      </c>
      <c r="B53" s="173" t="s">
        <v>178</v>
      </c>
      <c r="C53" s="170" t="s">
        <v>10</v>
      </c>
      <c r="D53" s="171">
        <v>7971.5</v>
      </c>
      <c r="K53" s="52"/>
    </row>
    <row r="54" spans="1:11" ht="25.5">
      <c r="A54" s="174" t="s">
        <v>46</v>
      </c>
      <c r="B54" s="175" t="s">
        <v>181</v>
      </c>
      <c r="C54" s="166" t="s">
        <v>11</v>
      </c>
      <c r="D54" s="167">
        <f>SUM(D55:D62)</f>
        <v>4109.4</v>
      </c>
      <c r="K54" s="52"/>
    </row>
    <row r="55" spans="1:11" ht="38.25" hidden="1">
      <c r="A55" s="176" t="s">
        <v>46</v>
      </c>
      <c r="B55" s="177" t="s">
        <v>102</v>
      </c>
      <c r="C55" s="178" t="s">
        <v>101</v>
      </c>
      <c r="D55" s="171"/>
      <c r="K55" s="52"/>
    </row>
    <row r="56" spans="1:11" ht="38.25">
      <c r="A56" s="172" t="s">
        <v>46</v>
      </c>
      <c r="B56" s="173" t="s">
        <v>184</v>
      </c>
      <c r="C56" s="170" t="s">
        <v>12</v>
      </c>
      <c r="D56" s="171">
        <v>345.1</v>
      </c>
      <c r="K56" s="52"/>
    </row>
    <row r="57" spans="1:11" ht="12.75">
      <c r="A57" s="172" t="s">
        <v>46</v>
      </c>
      <c r="B57" s="173" t="s">
        <v>230</v>
      </c>
      <c r="C57" s="179" t="s">
        <v>231</v>
      </c>
      <c r="D57" s="171">
        <v>1089.1</v>
      </c>
      <c r="K57" s="52"/>
    </row>
    <row r="58" spans="1:11" ht="25.5" hidden="1">
      <c r="A58" s="172" t="s">
        <v>46</v>
      </c>
      <c r="B58" s="173" t="s">
        <v>108</v>
      </c>
      <c r="C58" s="170" t="s">
        <v>13</v>
      </c>
      <c r="D58" s="171"/>
      <c r="K58" s="52"/>
    </row>
    <row r="59" spans="1:11" ht="25.5">
      <c r="A59" s="172" t="s">
        <v>46</v>
      </c>
      <c r="B59" s="173" t="s">
        <v>182</v>
      </c>
      <c r="C59" s="170" t="s">
        <v>14</v>
      </c>
      <c r="D59" s="171">
        <v>2574.4</v>
      </c>
      <c r="K59" s="52"/>
    </row>
    <row r="60" spans="1:11" ht="51" hidden="1">
      <c r="A60" s="172" t="s">
        <v>46</v>
      </c>
      <c r="B60" s="173" t="s">
        <v>59</v>
      </c>
      <c r="C60" s="178" t="s">
        <v>58</v>
      </c>
      <c r="D60" s="171"/>
      <c r="K60" s="52"/>
    </row>
    <row r="61" spans="1:11" ht="51" hidden="1">
      <c r="A61" s="172" t="s">
        <v>46</v>
      </c>
      <c r="B61" s="173" t="s">
        <v>183</v>
      </c>
      <c r="C61" s="170" t="s">
        <v>52</v>
      </c>
      <c r="D61" s="171">
        <v>0</v>
      </c>
      <c r="K61" s="52"/>
    </row>
    <row r="62" spans="1:11" ht="15.75" customHeight="1">
      <c r="A62" s="172" t="s">
        <v>46</v>
      </c>
      <c r="B62" s="169" t="s">
        <v>185</v>
      </c>
      <c r="C62" s="170" t="s">
        <v>15</v>
      </c>
      <c r="D62" s="171">
        <v>100.8</v>
      </c>
      <c r="K62" s="52"/>
    </row>
    <row r="63" spans="1:11" ht="21" customHeight="1" hidden="1">
      <c r="A63" s="174" t="s">
        <v>46</v>
      </c>
      <c r="B63" s="169" t="s">
        <v>193</v>
      </c>
      <c r="C63" s="166" t="s">
        <v>197</v>
      </c>
      <c r="D63" s="167">
        <f>D64</f>
        <v>0</v>
      </c>
      <c r="K63" s="52"/>
    </row>
    <row r="64" spans="1:11" ht="31.5" customHeight="1" hidden="1">
      <c r="A64" s="168" t="s">
        <v>46</v>
      </c>
      <c r="B64" s="169" t="s">
        <v>194</v>
      </c>
      <c r="C64" s="170" t="s">
        <v>195</v>
      </c>
      <c r="D64" s="171">
        <v>0</v>
      </c>
      <c r="K64" s="52"/>
    </row>
    <row r="65" spans="1:11" ht="27" customHeight="1" hidden="1">
      <c r="A65" s="174" t="s">
        <v>46</v>
      </c>
      <c r="B65" s="175" t="s">
        <v>110</v>
      </c>
      <c r="C65" s="166" t="s">
        <v>57</v>
      </c>
      <c r="D65" s="167">
        <f>SUM(D66:D66)</f>
        <v>0</v>
      </c>
      <c r="K65" s="52"/>
    </row>
    <row r="66" spans="1:11" ht="20.25" customHeight="1" hidden="1">
      <c r="A66" s="172" t="s">
        <v>46</v>
      </c>
      <c r="B66" s="173" t="s">
        <v>109</v>
      </c>
      <c r="C66" s="178" t="s">
        <v>196</v>
      </c>
      <c r="D66" s="171">
        <v>0</v>
      </c>
      <c r="K66" s="52"/>
    </row>
    <row r="67" spans="1:11" ht="28.5">
      <c r="A67" s="164" t="s">
        <v>46</v>
      </c>
      <c r="B67" s="180" t="s">
        <v>186</v>
      </c>
      <c r="C67" s="181" t="s">
        <v>167</v>
      </c>
      <c r="D67" s="182">
        <v>508.2</v>
      </c>
      <c r="K67" s="52"/>
    </row>
    <row r="68" spans="1:11" ht="27" customHeight="1">
      <c r="A68" s="183" t="s">
        <v>46</v>
      </c>
      <c r="B68" s="180" t="s">
        <v>187</v>
      </c>
      <c r="C68" s="184" t="s">
        <v>51</v>
      </c>
      <c r="D68" s="185">
        <v>-821.7</v>
      </c>
      <c r="K68" s="52"/>
    </row>
    <row r="69" spans="1:11" s="12" customFormat="1" ht="15" customHeight="1">
      <c r="A69" s="108" t="s">
        <v>47</v>
      </c>
      <c r="B69" s="209" t="s">
        <v>133</v>
      </c>
      <c r="C69" s="227"/>
      <c r="D69" s="83">
        <f>SUM(D70+D74)</f>
        <v>135</v>
      </c>
      <c r="E69" s="19">
        <v>133.8</v>
      </c>
      <c r="F69" s="20"/>
      <c r="G69" s="13"/>
      <c r="H69" s="27"/>
      <c r="K69" s="57">
        <v>259.3</v>
      </c>
    </row>
    <row r="70" spans="1:11" s="13" customFormat="1" ht="18" customHeight="1">
      <c r="A70" s="117"/>
      <c r="B70" s="99" t="s">
        <v>21</v>
      </c>
      <c r="C70" s="109" t="s">
        <v>5</v>
      </c>
      <c r="D70" s="87">
        <f>SUM(D71:D73)</f>
        <v>58.8</v>
      </c>
      <c r="E70" s="19"/>
      <c r="F70" s="20"/>
      <c r="H70" s="28"/>
      <c r="K70" s="58"/>
    </row>
    <row r="71" spans="1:11" s="13" customFormat="1" ht="67.5" customHeight="1">
      <c r="A71" s="101" t="s">
        <v>47</v>
      </c>
      <c r="B71" s="101" t="s">
        <v>219</v>
      </c>
      <c r="C71" s="116" t="s">
        <v>220</v>
      </c>
      <c r="D71" s="91">
        <v>0.9</v>
      </c>
      <c r="E71" s="19"/>
      <c r="F71" s="20"/>
      <c r="H71" s="28"/>
      <c r="K71" s="58"/>
    </row>
    <row r="72" spans="1:11" s="13" customFormat="1" ht="25.5">
      <c r="A72" s="101" t="s">
        <v>47</v>
      </c>
      <c r="B72" s="101" t="s">
        <v>106</v>
      </c>
      <c r="C72" s="116" t="s">
        <v>18</v>
      </c>
      <c r="D72" s="91">
        <v>57.9</v>
      </c>
      <c r="E72" s="19"/>
      <c r="F72" s="20"/>
      <c r="H72" s="28"/>
      <c r="K72" s="58"/>
    </row>
    <row r="73" spans="1:11" ht="15" hidden="1">
      <c r="A73" s="65" t="s">
        <v>47</v>
      </c>
      <c r="B73" s="195" t="s">
        <v>141</v>
      </c>
      <c r="C73" s="196" t="s">
        <v>140</v>
      </c>
      <c r="D73" s="64"/>
      <c r="K73" s="52"/>
    </row>
    <row r="74" spans="1:11" ht="15">
      <c r="A74" s="164"/>
      <c r="B74" s="193" t="s">
        <v>20</v>
      </c>
      <c r="C74" s="194" t="s">
        <v>19</v>
      </c>
      <c r="D74" s="197">
        <f>D75+D77</f>
        <v>76.2</v>
      </c>
      <c r="K74" s="52"/>
    </row>
    <row r="75" spans="1:11" ht="25.5">
      <c r="A75" s="174" t="s">
        <v>47</v>
      </c>
      <c r="B75" s="175" t="s">
        <v>181</v>
      </c>
      <c r="C75" s="166" t="s">
        <v>11</v>
      </c>
      <c r="D75" s="197">
        <f>D76</f>
        <v>51.9</v>
      </c>
      <c r="K75" s="52"/>
    </row>
    <row r="76" spans="1:11" ht="25.5">
      <c r="A76" s="172" t="s">
        <v>47</v>
      </c>
      <c r="B76" s="173" t="s">
        <v>182</v>
      </c>
      <c r="C76" s="170" t="s">
        <v>14</v>
      </c>
      <c r="D76" s="197">
        <v>51.9</v>
      </c>
      <c r="K76" s="52"/>
    </row>
    <row r="77" spans="1:11" ht="15">
      <c r="A77" s="174" t="s">
        <v>47</v>
      </c>
      <c r="B77" s="169" t="s">
        <v>193</v>
      </c>
      <c r="C77" s="166" t="s">
        <v>197</v>
      </c>
      <c r="D77" s="197">
        <f>D78</f>
        <v>24.3</v>
      </c>
      <c r="K77" s="52"/>
    </row>
    <row r="78" spans="1:11" ht="25.5">
      <c r="A78" s="201" t="s">
        <v>47</v>
      </c>
      <c r="B78" s="202" t="s">
        <v>194</v>
      </c>
      <c r="C78" s="203" t="s">
        <v>195</v>
      </c>
      <c r="D78" s="204">
        <v>24.3</v>
      </c>
      <c r="K78" s="52"/>
    </row>
    <row r="79" spans="1:11" ht="15">
      <c r="A79" s="108" t="s">
        <v>236</v>
      </c>
      <c r="B79" s="209" t="s">
        <v>237</v>
      </c>
      <c r="C79" s="227"/>
      <c r="D79" s="197">
        <f>D80</f>
        <v>15.2</v>
      </c>
      <c r="K79" s="52"/>
    </row>
    <row r="80" spans="1:11" ht="15">
      <c r="A80" s="205"/>
      <c r="B80" s="193" t="s">
        <v>20</v>
      </c>
      <c r="C80" s="194" t="s">
        <v>19</v>
      </c>
      <c r="D80" s="197">
        <f>D81</f>
        <v>15.2</v>
      </c>
      <c r="K80" s="52"/>
    </row>
    <row r="81" spans="1:11" ht="25.5">
      <c r="A81" s="172" t="s">
        <v>236</v>
      </c>
      <c r="B81" s="173" t="s">
        <v>182</v>
      </c>
      <c r="C81" s="170" t="s">
        <v>14</v>
      </c>
      <c r="D81" s="197">
        <v>15.2</v>
      </c>
      <c r="K81" s="52"/>
    </row>
    <row r="82" spans="1:11" ht="15">
      <c r="A82" s="108" t="s">
        <v>164</v>
      </c>
      <c r="B82" s="208" t="s">
        <v>176</v>
      </c>
      <c r="C82" s="209"/>
      <c r="D82" s="83">
        <f>D83</f>
        <v>2312.7</v>
      </c>
      <c r="K82" s="52">
        <v>6592.494</v>
      </c>
    </row>
    <row r="83" spans="1:11" ht="15">
      <c r="A83" s="118"/>
      <c r="B83" s="119" t="s">
        <v>21</v>
      </c>
      <c r="C83" s="120" t="s">
        <v>5</v>
      </c>
      <c r="D83" s="121">
        <f>D84</f>
        <v>2312.7</v>
      </c>
      <c r="K83" s="52"/>
    </row>
    <row r="84" spans="1:11" ht="25.5">
      <c r="A84" s="122" t="s">
        <v>164</v>
      </c>
      <c r="B84" s="96" t="s">
        <v>166</v>
      </c>
      <c r="C84" s="123" t="s">
        <v>158</v>
      </c>
      <c r="D84" s="91">
        <f>D85</f>
        <v>2312.7</v>
      </c>
      <c r="K84" s="52"/>
    </row>
    <row r="85" spans="1:11" ht="25.5">
      <c r="A85" s="122" t="s">
        <v>164</v>
      </c>
      <c r="B85" s="96" t="s">
        <v>165</v>
      </c>
      <c r="C85" s="123" t="s">
        <v>159</v>
      </c>
      <c r="D85" s="91">
        <f>D86+D87+D88+D89</f>
        <v>2312.7</v>
      </c>
      <c r="K85" s="52"/>
    </row>
    <row r="86" spans="1:11" ht="51">
      <c r="A86" s="122" t="s">
        <v>164</v>
      </c>
      <c r="B86" s="124" t="s">
        <v>172</v>
      </c>
      <c r="C86" s="123" t="s">
        <v>160</v>
      </c>
      <c r="D86" s="91">
        <v>1016</v>
      </c>
      <c r="F86" s="36"/>
      <c r="K86" s="52"/>
    </row>
    <row r="87" spans="1:11" ht="51">
      <c r="A87" s="122" t="s">
        <v>164</v>
      </c>
      <c r="B87" s="124" t="s">
        <v>173</v>
      </c>
      <c r="C87" s="123" t="s">
        <v>161</v>
      </c>
      <c r="D87" s="91">
        <v>7.1</v>
      </c>
      <c r="F87" s="36"/>
      <c r="K87" s="52"/>
    </row>
    <row r="88" spans="1:11" ht="51">
      <c r="A88" s="122" t="s">
        <v>164</v>
      </c>
      <c r="B88" s="124" t="s">
        <v>174</v>
      </c>
      <c r="C88" s="123" t="s">
        <v>162</v>
      </c>
      <c r="D88" s="91">
        <v>1489.6</v>
      </c>
      <c r="F88" s="36"/>
      <c r="K88" s="52"/>
    </row>
    <row r="89" spans="1:11" ht="51">
      <c r="A89" s="125" t="s">
        <v>164</v>
      </c>
      <c r="B89" s="126" t="s">
        <v>175</v>
      </c>
      <c r="C89" s="127" t="s">
        <v>163</v>
      </c>
      <c r="D89" s="128">
        <v>-200</v>
      </c>
      <c r="F89" s="36"/>
      <c r="K89" s="52"/>
    </row>
    <row r="90" spans="1:11" ht="15" hidden="1">
      <c r="A90" s="129"/>
      <c r="B90" s="130"/>
      <c r="C90" s="131"/>
      <c r="D90" s="132"/>
      <c r="K90" s="52"/>
    </row>
    <row r="91" spans="1:11" ht="15" hidden="1">
      <c r="A91" s="129"/>
      <c r="B91" s="130"/>
      <c r="C91" s="131"/>
      <c r="D91" s="133"/>
      <c r="K91" s="52"/>
    </row>
    <row r="92" spans="1:11" ht="15">
      <c r="A92" s="97" t="s">
        <v>168</v>
      </c>
      <c r="B92" s="210" t="s">
        <v>169</v>
      </c>
      <c r="C92" s="211"/>
      <c r="D92" s="134">
        <f>D93</f>
        <v>96.89999999999999</v>
      </c>
      <c r="K92" s="52">
        <v>284.95</v>
      </c>
    </row>
    <row r="93" spans="1:11" ht="15">
      <c r="A93" s="97"/>
      <c r="B93" s="85" t="s">
        <v>21</v>
      </c>
      <c r="C93" s="109" t="s">
        <v>5</v>
      </c>
      <c r="D93" s="134">
        <f>SUM(D94:D95)</f>
        <v>96.89999999999999</v>
      </c>
      <c r="K93" s="52"/>
    </row>
    <row r="94" spans="1:11" ht="76.5">
      <c r="A94" s="97"/>
      <c r="B94" s="114" t="s">
        <v>170</v>
      </c>
      <c r="C94" s="135" t="s">
        <v>171</v>
      </c>
      <c r="D94" s="134">
        <v>96.6</v>
      </c>
      <c r="K94" s="52"/>
    </row>
    <row r="95" spans="1:11" ht="16.5" customHeight="1">
      <c r="A95" s="111" t="s">
        <v>168</v>
      </c>
      <c r="B95" s="114" t="s">
        <v>221</v>
      </c>
      <c r="C95" s="160" t="s">
        <v>18</v>
      </c>
      <c r="D95" s="133">
        <v>0.3</v>
      </c>
      <c r="K95" s="52"/>
    </row>
    <row r="96" spans="1:11" s="15" customFormat="1" ht="25.5" customHeight="1">
      <c r="A96" s="108" t="s">
        <v>27</v>
      </c>
      <c r="B96" s="207" t="s">
        <v>131</v>
      </c>
      <c r="C96" s="212"/>
      <c r="D96" s="83">
        <f>SUM(D97)</f>
        <v>283.5</v>
      </c>
      <c r="E96" s="20">
        <v>495.3</v>
      </c>
      <c r="F96" s="20"/>
      <c r="H96" s="31"/>
      <c r="K96" s="59">
        <v>1034.3</v>
      </c>
    </row>
    <row r="97" spans="1:11" s="15" customFormat="1" ht="14.25">
      <c r="A97" s="84"/>
      <c r="B97" s="85" t="s">
        <v>21</v>
      </c>
      <c r="C97" s="109" t="s">
        <v>5</v>
      </c>
      <c r="D97" s="87">
        <f>SUM(D98:D102)</f>
        <v>283.5</v>
      </c>
      <c r="E97" s="20"/>
      <c r="F97" s="20"/>
      <c r="H97" s="31"/>
      <c r="K97" s="59"/>
    </row>
    <row r="98" spans="1:11" s="15" customFormat="1" ht="25.5">
      <c r="A98" s="101" t="s">
        <v>27</v>
      </c>
      <c r="B98" s="102" t="s">
        <v>145</v>
      </c>
      <c r="C98" s="103" t="s">
        <v>144</v>
      </c>
      <c r="D98" s="91">
        <v>65</v>
      </c>
      <c r="E98" s="20"/>
      <c r="F98" s="20"/>
      <c r="H98" s="31"/>
      <c r="K98" s="59"/>
    </row>
    <row r="99" spans="1:11" s="15" customFormat="1" ht="24" hidden="1">
      <c r="A99" s="101" t="s">
        <v>27</v>
      </c>
      <c r="B99" s="102" t="s">
        <v>86</v>
      </c>
      <c r="C99" s="90" t="s">
        <v>85</v>
      </c>
      <c r="D99" s="91">
        <v>0</v>
      </c>
      <c r="E99" s="20"/>
      <c r="F99" s="20"/>
      <c r="H99" s="31"/>
      <c r="K99" s="59"/>
    </row>
    <row r="100" spans="1:11" s="15" customFormat="1" ht="67.5" customHeight="1">
      <c r="A100" s="101" t="s">
        <v>27</v>
      </c>
      <c r="B100" s="102" t="s">
        <v>200</v>
      </c>
      <c r="C100" s="136" t="s">
        <v>201</v>
      </c>
      <c r="D100" s="91">
        <v>27</v>
      </c>
      <c r="E100" s="20"/>
      <c r="F100" s="20"/>
      <c r="H100" s="31"/>
      <c r="K100" s="59"/>
    </row>
    <row r="101" spans="1:11" s="15" customFormat="1" ht="48.75" customHeight="1">
      <c r="A101" s="101" t="s">
        <v>27</v>
      </c>
      <c r="B101" s="102" t="s">
        <v>203</v>
      </c>
      <c r="C101" s="90" t="s">
        <v>202</v>
      </c>
      <c r="D101" s="91">
        <v>0</v>
      </c>
      <c r="E101" s="20"/>
      <c r="F101" s="20"/>
      <c r="H101" s="31"/>
      <c r="K101" s="59"/>
    </row>
    <row r="102" spans="1:11" s="7" customFormat="1" ht="38.25">
      <c r="A102" s="101" t="s">
        <v>27</v>
      </c>
      <c r="B102" s="102" t="s">
        <v>111</v>
      </c>
      <c r="C102" s="136" t="s">
        <v>28</v>
      </c>
      <c r="D102" s="91">
        <v>191.5</v>
      </c>
      <c r="E102" s="8"/>
      <c r="F102" s="10"/>
      <c r="H102" s="30"/>
      <c r="K102" s="9"/>
    </row>
    <row r="103" spans="1:11" s="12" customFormat="1" ht="18.75" customHeight="1">
      <c r="A103" s="108" t="s">
        <v>22</v>
      </c>
      <c r="B103" s="208" t="s">
        <v>132</v>
      </c>
      <c r="C103" s="209"/>
      <c r="D103" s="83">
        <f>D104</f>
        <v>754.05</v>
      </c>
      <c r="E103" s="19">
        <v>5225</v>
      </c>
      <c r="F103" s="20"/>
      <c r="G103" s="13"/>
      <c r="H103" s="27"/>
      <c r="K103" s="57">
        <v>8636.5</v>
      </c>
    </row>
    <row r="104" spans="1:11" s="13" customFormat="1" ht="15">
      <c r="A104" s="84"/>
      <c r="B104" s="85" t="s">
        <v>21</v>
      </c>
      <c r="C104" s="109" t="s">
        <v>5</v>
      </c>
      <c r="D104" s="87">
        <f>SUM(D105:D114)</f>
        <v>754.05</v>
      </c>
      <c r="E104" s="19"/>
      <c r="F104" s="20"/>
      <c r="H104" s="28"/>
      <c r="K104" s="58"/>
    </row>
    <row r="105" spans="1:11" s="13" customFormat="1" ht="28.5" customHeight="1">
      <c r="A105" s="84" t="s">
        <v>22</v>
      </c>
      <c r="B105" s="114" t="s">
        <v>222</v>
      </c>
      <c r="C105" s="161" t="s">
        <v>223</v>
      </c>
      <c r="D105" s="87">
        <v>10</v>
      </c>
      <c r="E105" s="19"/>
      <c r="F105" s="20"/>
      <c r="H105" s="28"/>
      <c r="K105" s="58"/>
    </row>
    <row r="106" spans="1:11" ht="51">
      <c r="A106" s="101" t="s">
        <v>22</v>
      </c>
      <c r="B106" s="102" t="s">
        <v>150</v>
      </c>
      <c r="C106" s="137" t="s">
        <v>156</v>
      </c>
      <c r="D106" s="91">
        <v>452.4</v>
      </c>
      <c r="E106" s="49">
        <v>817.62</v>
      </c>
      <c r="K106" s="52"/>
    </row>
    <row r="107" spans="1:11" ht="54" customHeight="1">
      <c r="A107" s="101" t="s">
        <v>22</v>
      </c>
      <c r="B107" s="102" t="s">
        <v>155</v>
      </c>
      <c r="C107" s="137" t="s">
        <v>157</v>
      </c>
      <c r="D107" s="91">
        <v>0</v>
      </c>
      <c r="E107" s="49">
        <v>1803.04</v>
      </c>
      <c r="K107" s="52"/>
    </row>
    <row r="108" spans="1:11" ht="51.75">
      <c r="A108" s="101" t="s">
        <v>22</v>
      </c>
      <c r="B108" s="102" t="s">
        <v>61</v>
      </c>
      <c r="C108" s="138" t="s">
        <v>60</v>
      </c>
      <c r="D108" s="91">
        <v>58.1</v>
      </c>
      <c r="E108" s="49">
        <v>16.63</v>
      </c>
      <c r="K108" s="52"/>
    </row>
    <row r="109" spans="1:11" ht="38.25">
      <c r="A109" s="101" t="s">
        <v>22</v>
      </c>
      <c r="B109" s="102" t="s">
        <v>112</v>
      </c>
      <c r="C109" s="136" t="s">
        <v>23</v>
      </c>
      <c r="D109" s="91">
        <v>174.6</v>
      </c>
      <c r="E109" s="49">
        <v>688.41</v>
      </c>
      <c r="K109" s="52"/>
    </row>
    <row r="110" spans="1:11" ht="52.5" customHeight="1" hidden="1">
      <c r="A110" s="101" t="s">
        <v>22</v>
      </c>
      <c r="B110" s="102" t="s">
        <v>88</v>
      </c>
      <c r="C110" s="116" t="s">
        <v>87</v>
      </c>
      <c r="D110" s="91"/>
      <c r="E110" s="49"/>
      <c r="K110" s="52"/>
    </row>
    <row r="111" spans="1:11" ht="42.75" customHeight="1">
      <c r="A111" s="101" t="s">
        <v>22</v>
      </c>
      <c r="B111" s="102" t="s">
        <v>215</v>
      </c>
      <c r="C111" s="136" t="s">
        <v>216</v>
      </c>
      <c r="D111" s="91">
        <v>6.65</v>
      </c>
      <c r="E111" s="49">
        <v>466.57</v>
      </c>
      <c r="K111" s="52"/>
    </row>
    <row r="112" spans="1:11" ht="38.25" hidden="1">
      <c r="A112" s="101" t="s">
        <v>22</v>
      </c>
      <c r="B112" s="102" t="s">
        <v>67</v>
      </c>
      <c r="C112" s="116" t="s">
        <v>66</v>
      </c>
      <c r="D112" s="91"/>
      <c r="E112" s="49"/>
      <c r="K112" s="52"/>
    </row>
    <row r="113" spans="1:11" ht="60">
      <c r="A113" s="101" t="s">
        <v>22</v>
      </c>
      <c r="B113" s="102" t="s">
        <v>203</v>
      </c>
      <c r="C113" s="90" t="s">
        <v>202</v>
      </c>
      <c r="D113" s="91">
        <v>52.3</v>
      </c>
      <c r="E113" s="49"/>
      <c r="K113" s="52"/>
    </row>
    <row r="114" spans="1:11" ht="15" hidden="1">
      <c r="A114" s="101" t="s">
        <v>22</v>
      </c>
      <c r="B114" s="102" t="s">
        <v>107</v>
      </c>
      <c r="C114" s="116" t="s">
        <v>204</v>
      </c>
      <c r="D114" s="91"/>
      <c r="E114" s="49">
        <v>1114.68</v>
      </c>
      <c r="K114" s="52"/>
    </row>
    <row r="115" spans="1:11" s="15" customFormat="1" ht="25.5" customHeight="1">
      <c r="A115" s="108" t="s">
        <v>29</v>
      </c>
      <c r="B115" s="206" t="s">
        <v>127</v>
      </c>
      <c r="C115" s="207"/>
      <c r="D115" s="83">
        <f>SUM(D117+D123+D129+D134)</f>
        <v>46776.149999999994</v>
      </c>
      <c r="E115" s="20">
        <v>82345.9</v>
      </c>
      <c r="F115" s="16"/>
      <c r="H115" s="31"/>
      <c r="K115" s="59">
        <v>125063.88</v>
      </c>
    </row>
    <row r="116" spans="1:11" s="15" customFormat="1" ht="14.25">
      <c r="A116" s="139"/>
      <c r="B116" s="99" t="s">
        <v>21</v>
      </c>
      <c r="C116" s="140" t="s">
        <v>5</v>
      </c>
      <c r="D116" s="87">
        <f>SUM(D118:D122)</f>
        <v>39388.7</v>
      </c>
      <c r="E116" s="20"/>
      <c r="F116" s="16"/>
      <c r="H116" s="31"/>
      <c r="K116" s="59"/>
    </row>
    <row r="117" spans="1:11" s="7" customFormat="1" ht="15">
      <c r="A117" s="101" t="s">
        <v>29</v>
      </c>
      <c r="B117" s="102" t="s">
        <v>151</v>
      </c>
      <c r="C117" s="103" t="s">
        <v>34</v>
      </c>
      <c r="D117" s="91">
        <f>SUM(D118:D122)</f>
        <v>39388.7</v>
      </c>
      <c r="E117" s="8"/>
      <c r="F117" s="10"/>
      <c r="G117" s="21"/>
      <c r="H117" s="30"/>
      <c r="K117" s="9"/>
    </row>
    <row r="118" spans="1:11" s="7" customFormat="1" ht="51">
      <c r="A118" s="101" t="s">
        <v>29</v>
      </c>
      <c r="B118" s="102" t="s">
        <v>93</v>
      </c>
      <c r="C118" s="116" t="s">
        <v>89</v>
      </c>
      <c r="D118" s="91">
        <v>39031.2</v>
      </c>
      <c r="E118" s="8"/>
      <c r="F118" s="10"/>
      <c r="H118" s="30"/>
      <c r="K118" s="9"/>
    </row>
    <row r="119" spans="1:11" s="7" customFormat="1" ht="66" customHeight="1">
      <c r="A119" s="101" t="s">
        <v>29</v>
      </c>
      <c r="B119" s="102" t="s">
        <v>94</v>
      </c>
      <c r="C119" s="116" t="s">
        <v>90</v>
      </c>
      <c r="D119" s="91">
        <v>123.6</v>
      </c>
      <c r="E119" s="8"/>
      <c r="F119" s="10"/>
      <c r="H119" s="30"/>
      <c r="K119" s="9"/>
    </row>
    <row r="120" spans="1:11" s="7" customFormat="1" ht="25.5">
      <c r="A120" s="101" t="s">
        <v>29</v>
      </c>
      <c r="B120" s="102" t="s">
        <v>95</v>
      </c>
      <c r="C120" s="116" t="s">
        <v>91</v>
      </c>
      <c r="D120" s="141">
        <v>30.4</v>
      </c>
      <c r="E120" s="8"/>
      <c r="F120" s="10"/>
      <c r="H120" s="30"/>
      <c r="K120" s="9"/>
    </row>
    <row r="121" spans="1:11" s="7" customFormat="1" ht="63.75">
      <c r="A121" s="101" t="s">
        <v>29</v>
      </c>
      <c r="B121" s="102" t="s">
        <v>96</v>
      </c>
      <c r="C121" s="116" t="s">
        <v>92</v>
      </c>
      <c r="D121" s="141">
        <v>203.4</v>
      </c>
      <c r="E121" s="8"/>
      <c r="F121" s="10"/>
      <c r="H121" s="30"/>
      <c r="K121" s="9"/>
    </row>
    <row r="122" spans="1:11" s="7" customFormat="1" ht="24" customHeight="1">
      <c r="A122" s="101" t="s">
        <v>29</v>
      </c>
      <c r="B122" s="102" t="s">
        <v>224</v>
      </c>
      <c r="C122" s="116" t="s">
        <v>225</v>
      </c>
      <c r="D122" s="91">
        <v>0.1</v>
      </c>
      <c r="E122" s="8"/>
      <c r="F122" s="10"/>
      <c r="H122" s="30"/>
      <c r="K122" s="9"/>
    </row>
    <row r="123" spans="1:11" s="7" customFormat="1" ht="15">
      <c r="A123" s="101" t="s">
        <v>29</v>
      </c>
      <c r="B123" s="102" t="s">
        <v>43</v>
      </c>
      <c r="C123" s="103" t="s">
        <v>30</v>
      </c>
      <c r="D123" s="91">
        <f>SUM(D124:D128)</f>
        <v>5904.1</v>
      </c>
      <c r="E123" s="49">
        <f>E124+E125+E128</f>
        <v>12146.29</v>
      </c>
      <c r="F123" s="10"/>
      <c r="H123" s="30"/>
      <c r="K123" s="9"/>
    </row>
    <row r="124" spans="1:11" s="7" customFormat="1" ht="15">
      <c r="A124" s="101" t="s">
        <v>29</v>
      </c>
      <c r="B124" s="102" t="s">
        <v>113</v>
      </c>
      <c r="C124" s="116" t="s">
        <v>31</v>
      </c>
      <c r="D124" s="91">
        <v>5873.6</v>
      </c>
      <c r="E124" s="50">
        <v>12113.29</v>
      </c>
      <c r="F124" s="10"/>
      <c r="H124" s="30"/>
      <c r="K124" s="9"/>
    </row>
    <row r="125" spans="1:11" s="7" customFormat="1" ht="25.5">
      <c r="A125" s="101" t="s">
        <v>29</v>
      </c>
      <c r="B125" s="102" t="s">
        <v>114</v>
      </c>
      <c r="C125" s="116" t="s">
        <v>63</v>
      </c>
      <c r="D125" s="141">
        <v>3.2</v>
      </c>
      <c r="E125" s="50">
        <v>18.25</v>
      </c>
      <c r="F125" s="10"/>
      <c r="H125" s="30"/>
      <c r="K125" s="9"/>
    </row>
    <row r="126" spans="1:11" s="7" customFormat="1" ht="15" hidden="1">
      <c r="A126" s="101" t="s">
        <v>29</v>
      </c>
      <c r="B126" s="102" t="s">
        <v>72</v>
      </c>
      <c r="C126" s="116" t="s">
        <v>53</v>
      </c>
      <c r="D126" s="91">
        <v>0</v>
      </c>
      <c r="E126" s="8"/>
      <c r="F126" s="10"/>
      <c r="H126" s="30"/>
      <c r="K126" s="9"/>
    </row>
    <row r="127" spans="1:11" s="7" customFormat="1" ht="23.25" customHeight="1" hidden="1">
      <c r="A127" s="101" t="s">
        <v>29</v>
      </c>
      <c r="B127" s="102" t="s">
        <v>65</v>
      </c>
      <c r="C127" s="116" t="s">
        <v>64</v>
      </c>
      <c r="D127" s="91"/>
      <c r="E127" s="8"/>
      <c r="F127" s="10"/>
      <c r="H127" s="30"/>
      <c r="K127" s="9"/>
    </row>
    <row r="128" spans="1:11" s="7" customFormat="1" ht="25.5" customHeight="1">
      <c r="A128" s="101" t="s">
        <v>29</v>
      </c>
      <c r="B128" s="102" t="s">
        <v>137</v>
      </c>
      <c r="C128" s="116" t="s">
        <v>136</v>
      </c>
      <c r="D128" s="91">
        <v>27.3</v>
      </c>
      <c r="E128" s="50">
        <v>14.75</v>
      </c>
      <c r="F128" s="10"/>
      <c r="H128" s="30"/>
      <c r="K128" s="9"/>
    </row>
    <row r="129" spans="1:13" s="7" customFormat="1" ht="15">
      <c r="A129" s="101" t="s">
        <v>29</v>
      </c>
      <c r="B129" s="102" t="s">
        <v>44</v>
      </c>
      <c r="C129" s="103" t="s">
        <v>32</v>
      </c>
      <c r="D129" s="91">
        <f>SUM(D130:D130)</f>
        <v>1422.5</v>
      </c>
      <c r="E129" s="8"/>
      <c r="F129" s="10"/>
      <c r="H129" s="30"/>
      <c r="K129" s="9"/>
      <c r="M129" s="38"/>
    </row>
    <row r="130" spans="1:11" s="7" customFormat="1" ht="27" customHeight="1">
      <c r="A130" s="101" t="s">
        <v>29</v>
      </c>
      <c r="B130" s="102" t="s">
        <v>115</v>
      </c>
      <c r="C130" s="103" t="s">
        <v>33</v>
      </c>
      <c r="D130" s="91">
        <v>1422.5</v>
      </c>
      <c r="E130" s="8"/>
      <c r="F130" s="10"/>
      <c r="H130" s="30"/>
      <c r="K130" s="9">
        <v>3549.151</v>
      </c>
    </row>
    <row r="131" spans="1:11" s="7" customFormat="1" ht="21.75" customHeight="1" hidden="1">
      <c r="A131" s="101" t="s">
        <v>29</v>
      </c>
      <c r="B131" s="102" t="s">
        <v>121</v>
      </c>
      <c r="C131" s="116" t="s">
        <v>120</v>
      </c>
      <c r="D131" s="91"/>
      <c r="E131" s="8"/>
      <c r="F131" s="10"/>
      <c r="H131" s="30"/>
      <c r="K131" s="9"/>
    </row>
    <row r="132" spans="1:11" s="7" customFormat="1" ht="34.5" customHeight="1" hidden="1">
      <c r="A132" s="101" t="s">
        <v>29</v>
      </c>
      <c r="B132" s="102" t="s">
        <v>73</v>
      </c>
      <c r="C132" s="116" t="s">
        <v>70</v>
      </c>
      <c r="D132" s="91"/>
      <c r="E132" s="8"/>
      <c r="F132" s="10"/>
      <c r="H132" s="30"/>
      <c r="K132" s="9"/>
    </row>
    <row r="133" spans="1:11" s="7" customFormat="1" ht="24.75" customHeight="1" hidden="1">
      <c r="A133" s="101" t="s">
        <v>29</v>
      </c>
      <c r="B133" s="102" t="s">
        <v>125</v>
      </c>
      <c r="C133" s="116" t="s">
        <v>124</v>
      </c>
      <c r="D133" s="91"/>
      <c r="E133" s="8"/>
      <c r="F133" s="10"/>
      <c r="H133" s="30"/>
      <c r="K133" s="9"/>
    </row>
    <row r="134" spans="1:11" s="7" customFormat="1" ht="15">
      <c r="A134" s="101" t="s">
        <v>29</v>
      </c>
      <c r="B134" s="102" t="s">
        <v>45</v>
      </c>
      <c r="C134" s="103" t="s">
        <v>35</v>
      </c>
      <c r="D134" s="91">
        <f>SUM(D135:D139)</f>
        <v>60.85</v>
      </c>
      <c r="E134" s="8"/>
      <c r="F134" s="10"/>
      <c r="H134" s="30"/>
      <c r="K134" s="9"/>
    </row>
    <row r="135" spans="1:11" s="7" customFormat="1" ht="41.25" customHeight="1">
      <c r="A135" s="101" t="s">
        <v>29</v>
      </c>
      <c r="B135" s="102" t="s">
        <v>116</v>
      </c>
      <c r="C135" s="103" t="s">
        <v>36</v>
      </c>
      <c r="D135" s="91">
        <v>35.4</v>
      </c>
      <c r="E135" s="8"/>
      <c r="F135" s="10"/>
      <c r="H135" s="30"/>
      <c r="K135" s="9"/>
    </row>
    <row r="136" spans="1:11" s="7" customFormat="1" ht="38.25">
      <c r="A136" s="101" t="s">
        <v>29</v>
      </c>
      <c r="B136" s="102" t="s">
        <v>117</v>
      </c>
      <c r="C136" s="103" t="s">
        <v>37</v>
      </c>
      <c r="D136" s="91">
        <v>5.45</v>
      </c>
      <c r="E136" s="8"/>
      <c r="F136" s="10"/>
      <c r="H136" s="30"/>
      <c r="K136" s="9"/>
    </row>
    <row r="137" spans="1:11" s="7" customFormat="1" ht="38.25">
      <c r="A137" s="101" t="s">
        <v>29</v>
      </c>
      <c r="B137" s="102" t="s">
        <v>104</v>
      </c>
      <c r="C137" s="103" t="s">
        <v>103</v>
      </c>
      <c r="D137" s="91">
        <v>20</v>
      </c>
      <c r="E137" s="8"/>
      <c r="F137" s="10"/>
      <c r="H137" s="30"/>
      <c r="K137" s="9"/>
    </row>
    <row r="138" spans="1:11" s="7" customFormat="1" ht="38.25" hidden="1">
      <c r="A138" s="101" t="s">
        <v>29</v>
      </c>
      <c r="B138" s="102" t="s">
        <v>118</v>
      </c>
      <c r="C138" s="103" t="s">
        <v>38</v>
      </c>
      <c r="D138" s="91">
        <v>0</v>
      </c>
      <c r="E138" s="8"/>
      <c r="F138" s="10"/>
      <c r="H138" s="30"/>
      <c r="K138" s="9"/>
    </row>
    <row r="139" spans="1:11" ht="25.5" hidden="1">
      <c r="A139" s="65" t="s">
        <v>29</v>
      </c>
      <c r="B139" s="65" t="s">
        <v>106</v>
      </c>
      <c r="C139" s="66" t="s">
        <v>18</v>
      </c>
      <c r="D139" s="64"/>
      <c r="K139" s="52"/>
    </row>
    <row r="140" spans="1:11" ht="15">
      <c r="A140" s="82" t="s">
        <v>39</v>
      </c>
      <c r="B140" s="217" t="s">
        <v>99</v>
      </c>
      <c r="C140" s="218"/>
      <c r="D140" s="83">
        <f>SUM(D141)</f>
        <v>542.4</v>
      </c>
      <c r="E140" s="8">
        <v>735.9</v>
      </c>
      <c r="K140" s="52">
        <v>1162.378</v>
      </c>
    </row>
    <row r="141" spans="1:11" ht="15">
      <c r="A141" s="98"/>
      <c r="B141" s="99" t="s">
        <v>21</v>
      </c>
      <c r="C141" s="109" t="s">
        <v>5</v>
      </c>
      <c r="D141" s="87">
        <f>SUM(D142:D149)</f>
        <v>542.4</v>
      </c>
      <c r="K141" s="52"/>
    </row>
    <row r="142" spans="1:11" ht="38.25">
      <c r="A142" s="101" t="s">
        <v>39</v>
      </c>
      <c r="B142" s="102" t="s">
        <v>143</v>
      </c>
      <c r="C142" s="103" t="s">
        <v>142</v>
      </c>
      <c r="D142" s="91">
        <v>57.5</v>
      </c>
      <c r="K142" s="52"/>
    </row>
    <row r="143" spans="1:11" ht="25.5" hidden="1">
      <c r="A143" s="101" t="s">
        <v>39</v>
      </c>
      <c r="B143" s="102" t="s">
        <v>145</v>
      </c>
      <c r="C143" s="103" t="s">
        <v>144</v>
      </c>
      <c r="D143" s="91"/>
      <c r="K143" s="52"/>
    </row>
    <row r="144" spans="1:11" ht="25.5" hidden="1">
      <c r="A144" s="101" t="s">
        <v>39</v>
      </c>
      <c r="B144" s="102" t="s">
        <v>145</v>
      </c>
      <c r="C144" s="103" t="s">
        <v>144</v>
      </c>
      <c r="D144" s="91">
        <v>0</v>
      </c>
      <c r="K144" s="52"/>
    </row>
    <row r="145" spans="1:11" ht="41.25" customHeight="1">
      <c r="A145" s="101" t="s">
        <v>39</v>
      </c>
      <c r="B145" s="142" t="s">
        <v>189</v>
      </c>
      <c r="C145" s="103" t="s">
        <v>190</v>
      </c>
      <c r="D145" s="91">
        <v>267.5</v>
      </c>
      <c r="K145" s="52"/>
    </row>
    <row r="146" spans="1:11" ht="38.25">
      <c r="A146" s="101" t="s">
        <v>39</v>
      </c>
      <c r="B146" s="102" t="s">
        <v>111</v>
      </c>
      <c r="C146" s="136" t="s">
        <v>28</v>
      </c>
      <c r="D146" s="91">
        <v>0.5</v>
      </c>
      <c r="K146" s="52"/>
    </row>
    <row r="147" spans="1:11" ht="25.5" hidden="1">
      <c r="A147" s="101" t="s">
        <v>39</v>
      </c>
      <c r="B147" s="102" t="s">
        <v>149</v>
      </c>
      <c r="C147" s="103" t="s">
        <v>148</v>
      </c>
      <c r="D147" s="91">
        <v>0</v>
      </c>
      <c r="K147" s="52"/>
    </row>
    <row r="148" spans="1:11" ht="38.25">
      <c r="A148" s="101" t="s">
        <v>39</v>
      </c>
      <c r="B148" s="102" t="s">
        <v>104</v>
      </c>
      <c r="C148" s="103" t="s">
        <v>103</v>
      </c>
      <c r="D148" s="91">
        <v>40.5</v>
      </c>
      <c r="K148" s="52"/>
    </row>
    <row r="149" spans="1:11" ht="25.5">
      <c r="A149" s="106" t="s">
        <v>39</v>
      </c>
      <c r="B149" s="106" t="s">
        <v>106</v>
      </c>
      <c r="C149" s="143" t="s">
        <v>18</v>
      </c>
      <c r="D149" s="94">
        <v>176.4</v>
      </c>
      <c r="K149" s="52"/>
    </row>
    <row r="150" spans="1:11" ht="15">
      <c r="A150" s="82" t="s">
        <v>226</v>
      </c>
      <c r="B150" s="230" t="s">
        <v>227</v>
      </c>
      <c r="C150" s="231"/>
      <c r="D150" s="83">
        <f>SUM(D151)</f>
        <v>0.5</v>
      </c>
      <c r="E150" s="8">
        <v>15.5</v>
      </c>
      <c r="K150" s="52"/>
    </row>
    <row r="151" spans="1:11" ht="15">
      <c r="A151" s="98"/>
      <c r="B151" s="99" t="s">
        <v>21</v>
      </c>
      <c r="C151" s="144" t="s">
        <v>5</v>
      </c>
      <c r="D151" s="87">
        <f>SUM(D152:D153)</f>
        <v>0.5</v>
      </c>
      <c r="K151" s="52"/>
    </row>
    <row r="152" spans="1:11" ht="25.5" customHeight="1">
      <c r="A152" s="101" t="s">
        <v>40</v>
      </c>
      <c r="B152" s="102" t="s">
        <v>229</v>
      </c>
      <c r="C152" s="103" t="s">
        <v>228</v>
      </c>
      <c r="D152" s="91">
        <v>0.5</v>
      </c>
      <c r="K152" s="52"/>
    </row>
    <row r="153" spans="1:11" ht="25.5" hidden="1">
      <c r="A153" s="106" t="s">
        <v>40</v>
      </c>
      <c r="B153" s="106" t="s">
        <v>106</v>
      </c>
      <c r="C153" s="143" t="s">
        <v>18</v>
      </c>
      <c r="D153" s="94"/>
      <c r="K153" s="52"/>
    </row>
    <row r="154" spans="1:11" s="4" customFormat="1" ht="14.25" hidden="1">
      <c r="A154" s="108" t="s">
        <v>54</v>
      </c>
      <c r="B154" s="213" t="s">
        <v>62</v>
      </c>
      <c r="C154" s="214"/>
      <c r="D154" s="83">
        <f>SUM(D155)</f>
        <v>0</v>
      </c>
      <c r="E154" s="10"/>
      <c r="F154" s="10"/>
      <c r="G154" s="6"/>
      <c r="H154" s="25"/>
      <c r="K154" s="54"/>
    </row>
    <row r="155" spans="1:11" s="6" customFormat="1" ht="14.25" hidden="1">
      <c r="A155" s="98"/>
      <c r="B155" s="99" t="s">
        <v>21</v>
      </c>
      <c r="C155" s="144" t="s">
        <v>5</v>
      </c>
      <c r="D155" s="87">
        <f>SUM(D156:D157)</f>
        <v>0</v>
      </c>
      <c r="E155" s="10"/>
      <c r="F155" s="10"/>
      <c r="H155" s="26"/>
      <c r="K155" s="55"/>
    </row>
    <row r="156" spans="1:11" s="6" customFormat="1" ht="14.25" hidden="1">
      <c r="A156" s="106" t="s">
        <v>54</v>
      </c>
      <c r="B156" s="142" t="s">
        <v>119</v>
      </c>
      <c r="C156" s="136" t="s">
        <v>55</v>
      </c>
      <c r="D156" s="91"/>
      <c r="E156" s="8"/>
      <c r="F156" s="10"/>
      <c r="H156" s="26"/>
      <c r="K156" s="55"/>
    </row>
    <row r="157" spans="1:11" s="6" customFormat="1" ht="38.25" hidden="1">
      <c r="A157" s="106" t="s">
        <v>54</v>
      </c>
      <c r="B157" s="102" t="s">
        <v>104</v>
      </c>
      <c r="C157" s="145" t="s">
        <v>135</v>
      </c>
      <c r="D157" s="132"/>
      <c r="E157" s="8"/>
      <c r="F157" s="10"/>
      <c r="H157" s="26"/>
      <c r="K157" s="55"/>
    </row>
    <row r="158" spans="1:11" s="4" customFormat="1" ht="14.25">
      <c r="A158" s="82" t="s">
        <v>41</v>
      </c>
      <c r="B158" s="230" t="s">
        <v>134</v>
      </c>
      <c r="C158" s="231"/>
      <c r="D158" s="83">
        <f>SUM(D159)</f>
        <v>6</v>
      </c>
      <c r="E158" s="10"/>
      <c r="F158" s="10"/>
      <c r="G158" s="6"/>
      <c r="H158" s="25"/>
      <c r="K158" s="54"/>
    </row>
    <row r="159" spans="1:11" s="6" customFormat="1" ht="14.25">
      <c r="A159" s="98"/>
      <c r="B159" s="99" t="s">
        <v>21</v>
      </c>
      <c r="C159" s="109" t="s">
        <v>5</v>
      </c>
      <c r="D159" s="87">
        <f>SUM(D160)</f>
        <v>6</v>
      </c>
      <c r="E159" s="10"/>
      <c r="F159" s="10"/>
      <c r="H159" s="26"/>
      <c r="K159" s="55"/>
    </row>
    <row r="160" spans="1:11" s="6" customFormat="1" ht="39.75" customHeight="1">
      <c r="A160" s="106" t="s">
        <v>41</v>
      </c>
      <c r="B160" s="104" t="s">
        <v>200</v>
      </c>
      <c r="C160" s="146" t="s">
        <v>205</v>
      </c>
      <c r="D160" s="94">
        <v>6</v>
      </c>
      <c r="E160" s="10"/>
      <c r="F160" s="10"/>
      <c r="H160" s="26"/>
      <c r="K160" s="55"/>
    </row>
    <row r="161" spans="1:11" s="6" customFormat="1" ht="20.25" customHeight="1">
      <c r="A161" s="108" t="s">
        <v>238</v>
      </c>
      <c r="B161" s="209" t="s">
        <v>239</v>
      </c>
      <c r="C161" s="227"/>
      <c r="D161" s="107">
        <f>D162</f>
        <v>8.2</v>
      </c>
      <c r="E161" s="10"/>
      <c r="F161" s="10"/>
      <c r="H161" s="26"/>
      <c r="K161" s="55"/>
    </row>
    <row r="162" spans="1:11" s="6" customFormat="1" ht="18" customHeight="1">
      <c r="A162" s="205"/>
      <c r="B162" s="193" t="s">
        <v>20</v>
      </c>
      <c r="C162" s="194" t="s">
        <v>19</v>
      </c>
      <c r="D162" s="107">
        <f>D163</f>
        <v>8.2</v>
      </c>
      <c r="E162" s="10"/>
      <c r="F162" s="10"/>
      <c r="H162" s="26"/>
      <c r="K162" s="55"/>
    </row>
    <row r="163" spans="1:11" s="6" customFormat="1" ht="38.25" customHeight="1">
      <c r="A163" s="111" t="s">
        <v>238</v>
      </c>
      <c r="B163" s="169" t="s">
        <v>241</v>
      </c>
      <c r="C163" s="163" t="s">
        <v>240</v>
      </c>
      <c r="D163" s="107">
        <v>8.2</v>
      </c>
      <c r="E163" s="10"/>
      <c r="F163" s="10"/>
      <c r="H163" s="26"/>
      <c r="K163" s="55"/>
    </row>
    <row r="164" spans="1:11" s="14" customFormat="1" ht="14.25">
      <c r="A164" s="108" t="s">
        <v>68</v>
      </c>
      <c r="B164" s="221" t="s">
        <v>69</v>
      </c>
      <c r="C164" s="222"/>
      <c r="D164" s="83">
        <f>SUM(D165)</f>
        <v>14</v>
      </c>
      <c r="E164" s="20">
        <v>58.5</v>
      </c>
      <c r="F164" s="20"/>
      <c r="G164" s="15"/>
      <c r="H164" s="29"/>
      <c r="K164" s="56">
        <v>78.5</v>
      </c>
    </row>
    <row r="165" spans="1:11" s="6" customFormat="1" ht="14.25">
      <c r="A165" s="98"/>
      <c r="B165" s="99" t="s">
        <v>21</v>
      </c>
      <c r="C165" s="109" t="s">
        <v>5</v>
      </c>
      <c r="D165" s="87">
        <f>SUM(D166:D166)</f>
        <v>14</v>
      </c>
      <c r="E165" s="10"/>
      <c r="F165" s="10"/>
      <c r="H165" s="26"/>
      <c r="K165" s="55"/>
    </row>
    <row r="166" spans="1:11" s="7" customFormat="1" ht="25.5">
      <c r="A166" s="95" t="s">
        <v>68</v>
      </c>
      <c r="B166" s="101" t="s">
        <v>106</v>
      </c>
      <c r="C166" s="136" t="s">
        <v>18</v>
      </c>
      <c r="D166" s="91">
        <v>14</v>
      </c>
      <c r="E166" s="8"/>
      <c r="F166" s="10"/>
      <c r="H166" s="30"/>
      <c r="K166" s="9"/>
    </row>
    <row r="167" spans="1:11" s="14" customFormat="1" ht="14.25" hidden="1">
      <c r="A167" s="147" t="s">
        <v>138</v>
      </c>
      <c r="B167" s="215" t="s">
        <v>139</v>
      </c>
      <c r="C167" s="216"/>
      <c r="D167" s="148">
        <f>SUM(D168)</f>
        <v>0</v>
      </c>
      <c r="E167" s="20"/>
      <c r="F167" s="20"/>
      <c r="G167" s="15"/>
      <c r="H167" s="29"/>
      <c r="K167" s="56"/>
    </row>
    <row r="168" spans="1:11" s="6" customFormat="1" ht="14.25" hidden="1">
      <c r="A168" s="149"/>
      <c r="B168" s="117" t="s">
        <v>21</v>
      </c>
      <c r="C168" s="150" t="s">
        <v>5</v>
      </c>
      <c r="D168" s="91">
        <f>SUM(D169:D169)</f>
        <v>0</v>
      </c>
      <c r="E168" s="10"/>
      <c r="F168" s="10"/>
      <c r="H168" s="26"/>
      <c r="K168" s="55"/>
    </row>
    <row r="169" spans="1:11" s="7" customFormat="1" ht="25.5" hidden="1">
      <c r="A169" s="106" t="s">
        <v>138</v>
      </c>
      <c r="B169" s="106" t="s">
        <v>106</v>
      </c>
      <c r="C169" s="143" t="s">
        <v>18</v>
      </c>
      <c r="D169" s="94"/>
      <c r="E169" s="8"/>
      <c r="F169" s="10"/>
      <c r="H169" s="30"/>
      <c r="K169" s="9"/>
    </row>
    <row r="170" spans="1:11" s="14" customFormat="1" ht="14.25">
      <c r="A170" s="147" t="s">
        <v>206</v>
      </c>
      <c r="B170" s="215" t="s">
        <v>207</v>
      </c>
      <c r="C170" s="216"/>
      <c r="D170" s="148">
        <f>SUM(D171)</f>
        <v>137.05</v>
      </c>
      <c r="E170" s="20"/>
      <c r="F170" s="20"/>
      <c r="G170" s="15"/>
      <c r="H170" s="29"/>
      <c r="K170" s="56"/>
    </row>
    <row r="171" spans="1:11" s="6" customFormat="1" ht="14.25">
      <c r="A171" s="149"/>
      <c r="B171" s="117" t="s">
        <v>21</v>
      </c>
      <c r="C171" s="150" t="s">
        <v>5</v>
      </c>
      <c r="D171" s="91">
        <f>SUM(D172:D173)</f>
        <v>137.05</v>
      </c>
      <c r="E171" s="10"/>
      <c r="F171" s="10"/>
      <c r="H171" s="26"/>
      <c r="K171" s="55"/>
    </row>
    <row r="172" spans="1:11" s="7" customFormat="1" ht="56.25" customHeight="1">
      <c r="A172" s="106" t="s">
        <v>206</v>
      </c>
      <c r="B172" s="106" t="s">
        <v>155</v>
      </c>
      <c r="C172" s="151" t="s">
        <v>157</v>
      </c>
      <c r="D172" s="94">
        <v>106.22</v>
      </c>
      <c r="E172" s="8"/>
      <c r="F172" s="10"/>
      <c r="H172" s="30"/>
      <c r="K172" s="9"/>
    </row>
    <row r="173" spans="1:11" s="7" customFormat="1" ht="42" customHeight="1">
      <c r="A173" s="106" t="s">
        <v>206</v>
      </c>
      <c r="B173" s="111" t="s">
        <v>154</v>
      </c>
      <c r="C173" s="152" t="s">
        <v>208</v>
      </c>
      <c r="D173" s="107">
        <v>30.83</v>
      </c>
      <c r="E173" s="8"/>
      <c r="F173" s="10"/>
      <c r="H173" s="30"/>
      <c r="K173" s="9"/>
    </row>
    <row r="174" spans="1:11" s="7" customFormat="1" ht="14.25" customHeight="1">
      <c r="A174" s="147" t="s">
        <v>209</v>
      </c>
      <c r="B174" s="215" t="s">
        <v>210</v>
      </c>
      <c r="C174" s="216"/>
      <c r="D174" s="148">
        <f>SUM(D175)</f>
        <v>222.38</v>
      </c>
      <c r="E174" s="8"/>
      <c r="F174" s="10"/>
      <c r="H174" s="30"/>
      <c r="K174" s="9"/>
    </row>
    <row r="175" spans="1:11" s="7" customFormat="1" ht="14.25" customHeight="1">
      <c r="A175" s="149"/>
      <c r="B175" s="117" t="s">
        <v>21</v>
      </c>
      <c r="C175" s="150" t="s">
        <v>5</v>
      </c>
      <c r="D175" s="91">
        <f>SUM(D176:D177)</f>
        <v>222.38</v>
      </c>
      <c r="E175" s="8"/>
      <c r="F175" s="10"/>
      <c r="H175" s="30"/>
      <c r="K175" s="9"/>
    </row>
    <row r="176" spans="1:11" s="7" customFormat="1" ht="51.75" customHeight="1">
      <c r="A176" s="106" t="s">
        <v>209</v>
      </c>
      <c r="B176" s="106" t="s">
        <v>155</v>
      </c>
      <c r="C176" s="151" t="s">
        <v>157</v>
      </c>
      <c r="D176" s="94">
        <v>143.54</v>
      </c>
      <c r="E176" s="8"/>
      <c r="F176" s="10"/>
      <c r="H176" s="30"/>
      <c r="K176" s="9"/>
    </row>
    <row r="177" spans="1:11" s="7" customFormat="1" ht="33" customHeight="1">
      <c r="A177" s="106" t="s">
        <v>209</v>
      </c>
      <c r="B177" s="111" t="s">
        <v>154</v>
      </c>
      <c r="C177" s="152" t="s">
        <v>208</v>
      </c>
      <c r="D177" s="107">
        <v>78.84</v>
      </c>
      <c r="E177" s="8"/>
      <c r="F177" s="10"/>
      <c r="H177" s="30"/>
      <c r="K177" s="9"/>
    </row>
    <row r="178" spans="1:11" s="7" customFormat="1" ht="18.75" customHeight="1">
      <c r="A178" s="147" t="s">
        <v>211</v>
      </c>
      <c r="B178" s="215" t="s">
        <v>212</v>
      </c>
      <c r="C178" s="216"/>
      <c r="D178" s="148">
        <f>SUM(D179)</f>
        <v>108.88</v>
      </c>
      <c r="E178" s="8"/>
      <c r="F178" s="10"/>
      <c r="H178" s="30"/>
      <c r="K178" s="9"/>
    </row>
    <row r="179" spans="1:11" s="7" customFormat="1" ht="14.25" customHeight="1">
      <c r="A179" s="149"/>
      <c r="B179" s="117" t="s">
        <v>21</v>
      </c>
      <c r="C179" s="150" t="s">
        <v>5</v>
      </c>
      <c r="D179" s="91">
        <f>SUM(D180:D181)</f>
        <v>108.88</v>
      </c>
      <c r="E179" s="8"/>
      <c r="F179" s="10"/>
      <c r="H179" s="30"/>
      <c r="K179" s="9"/>
    </row>
    <row r="180" spans="1:11" s="7" customFormat="1" ht="29.25" customHeight="1">
      <c r="A180" s="106" t="s">
        <v>211</v>
      </c>
      <c r="B180" s="106" t="s">
        <v>155</v>
      </c>
      <c r="C180" s="151" t="s">
        <v>157</v>
      </c>
      <c r="D180" s="94">
        <v>86.74</v>
      </c>
      <c r="E180" s="8"/>
      <c r="F180" s="10"/>
      <c r="H180" s="30"/>
      <c r="K180" s="9"/>
    </row>
    <row r="181" spans="1:11" s="7" customFormat="1" ht="29.25" customHeight="1">
      <c r="A181" s="106" t="s">
        <v>211</v>
      </c>
      <c r="B181" s="111" t="s">
        <v>154</v>
      </c>
      <c r="C181" s="152" t="s">
        <v>208</v>
      </c>
      <c r="D181" s="107">
        <v>22.14</v>
      </c>
      <c r="E181" s="8"/>
      <c r="F181" s="10"/>
      <c r="H181" s="30"/>
      <c r="K181" s="9"/>
    </row>
    <row r="182" spans="1:11" s="7" customFormat="1" ht="20.25" customHeight="1">
      <c r="A182" s="147" t="s">
        <v>213</v>
      </c>
      <c r="B182" s="215" t="s">
        <v>214</v>
      </c>
      <c r="C182" s="216"/>
      <c r="D182" s="148">
        <f>SUM(D183)</f>
        <v>16.94</v>
      </c>
      <c r="E182" s="8"/>
      <c r="F182" s="10"/>
      <c r="H182" s="30"/>
      <c r="K182" s="9"/>
    </row>
    <row r="183" spans="1:11" s="7" customFormat="1" ht="17.25" customHeight="1">
      <c r="A183" s="149" t="s">
        <v>213</v>
      </c>
      <c r="B183" s="117" t="s">
        <v>21</v>
      </c>
      <c r="C183" s="150" t="s">
        <v>5</v>
      </c>
      <c r="D183" s="91">
        <f>SUM(D184:D185)</f>
        <v>16.94</v>
      </c>
      <c r="E183" s="8"/>
      <c r="F183" s="10"/>
      <c r="H183" s="30"/>
      <c r="K183" s="9"/>
    </row>
    <row r="184" spans="1:13" s="7" customFormat="1" ht="29.25" customHeight="1">
      <c r="A184" s="106" t="s">
        <v>213</v>
      </c>
      <c r="B184" s="106" t="s">
        <v>155</v>
      </c>
      <c r="C184" s="151" t="s">
        <v>157</v>
      </c>
      <c r="D184" s="94">
        <v>11.13</v>
      </c>
      <c r="E184" s="8"/>
      <c r="F184" s="10"/>
      <c r="H184" s="30"/>
      <c r="K184" s="9"/>
      <c r="M184" s="38"/>
    </row>
    <row r="185" spans="1:13" s="7" customFormat="1" ht="29.25" customHeight="1">
      <c r="A185" s="106" t="s">
        <v>213</v>
      </c>
      <c r="B185" s="111" t="s">
        <v>154</v>
      </c>
      <c r="C185" s="152" t="s">
        <v>208</v>
      </c>
      <c r="D185" s="107">
        <v>5.81</v>
      </c>
      <c r="E185" s="8"/>
      <c r="F185" s="10"/>
      <c r="H185" s="30"/>
      <c r="K185" s="9"/>
      <c r="M185" s="38">
        <f>D185+D181+D177+D173</f>
        <v>137.62</v>
      </c>
    </row>
    <row r="186" spans="1:11" s="6" customFormat="1" ht="27" customHeight="1" hidden="1">
      <c r="A186" s="97" t="s">
        <v>42</v>
      </c>
      <c r="B186" s="232" t="s">
        <v>128</v>
      </c>
      <c r="C186" s="233"/>
      <c r="D186" s="83">
        <f>SUM(D187)</f>
        <v>0</v>
      </c>
      <c r="E186" s="10"/>
      <c r="F186" s="10"/>
      <c r="H186" s="26"/>
      <c r="K186" s="55"/>
    </row>
    <row r="187" spans="1:11" s="6" customFormat="1" ht="14.25" hidden="1">
      <c r="A187" s="98"/>
      <c r="B187" s="99" t="s">
        <v>21</v>
      </c>
      <c r="C187" s="109" t="s">
        <v>5</v>
      </c>
      <c r="D187" s="87">
        <f>SUM(D188:D189)</f>
        <v>0</v>
      </c>
      <c r="E187" s="10"/>
      <c r="F187" s="10"/>
      <c r="H187" s="26"/>
      <c r="K187" s="55"/>
    </row>
    <row r="188" spans="1:11" s="6" customFormat="1" ht="51" hidden="1">
      <c r="A188" s="101" t="s">
        <v>42</v>
      </c>
      <c r="B188" s="102" t="s">
        <v>98</v>
      </c>
      <c r="C188" s="103" t="s">
        <v>97</v>
      </c>
      <c r="D188" s="91"/>
      <c r="E188" s="10"/>
      <c r="F188" s="10"/>
      <c r="H188" s="26"/>
      <c r="K188" s="55"/>
    </row>
    <row r="189" spans="1:11" s="6" customFormat="1" ht="25.5" hidden="1">
      <c r="A189" s="106" t="s">
        <v>42</v>
      </c>
      <c r="B189" s="106" t="s">
        <v>106</v>
      </c>
      <c r="C189" s="143" t="s">
        <v>18</v>
      </c>
      <c r="D189" s="94"/>
      <c r="E189" s="10"/>
      <c r="F189" s="10"/>
      <c r="H189" s="26"/>
      <c r="K189" s="55"/>
    </row>
    <row r="190" spans="1:14" ht="14.25">
      <c r="A190" s="159"/>
      <c r="B190" s="228" t="s">
        <v>4</v>
      </c>
      <c r="C190" s="229"/>
      <c r="D190" s="83">
        <f>SUM(D13+D17+D26+D40+D43+D69+D82+D92+D96+D103+D115+D140+D164+D182+D178+D174+D170+D158+D31+D79+D161+D150)</f>
        <v>223257.05000000005</v>
      </c>
      <c r="E190" s="8">
        <v>506147.8</v>
      </c>
      <c r="H190" s="25"/>
      <c r="K190" s="60">
        <v>731693.135</v>
      </c>
      <c r="M190" s="67">
        <f>D190-D48</f>
        <v>184122.05000000005</v>
      </c>
      <c r="N190" s="162"/>
    </row>
    <row r="191" spans="1:4" ht="13.5" customHeight="1">
      <c r="A191" s="153"/>
      <c r="B191" s="154"/>
      <c r="C191" s="154"/>
      <c r="D191" s="155"/>
    </row>
    <row r="192" spans="1:4" ht="15">
      <c r="A192" s="156"/>
      <c r="B192" s="157"/>
      <c r="C192" s="158"/>
      <c r="D192" s="155"/>
    </row>
    <row r="193" spans="1:4" ht="15">
      <c r="A193" s="22"/>
      <c r="B193" s="157"/>
      <c r="C193" s="22"/>
      <c r="D193" s="37"/>
    </row>
    <row r="194" spans="1:4" ht="15">
      <c r="A194" s="3"/>
      <c r="B194" s="3"/>
      <c r="C194" s="1"/>
      <c r="D194" s="32"/>
    </row>
    <row r="195" spans="1:7" ht="15">
      <c r="A195" s="5"/>
      <c r="C195" s="1"/>
      <c r="D195" s="32">
        <f>SUM(D13+D17+D26+D69+D82+D92+D96+D103+D115+D140+D150+D158+D164+D170+D174+D178+D182)</f>
        <v>52022.74999999999</v>
      </c>
      <c r="G195" s="17"/>
    </row>
    <row r="196" spans="1:7" ht="15">
      <c r="A196" s="5"/>
      <c r="D196" s="32"/>
      <c r="G196" s="17"/>
    </row>
    <row r="197" spans="1:7" ht="15">
      <c r="A197" s="5"/>
      <c r="D197" s="32"/>
      <c r="G197" s="17"/>
    </row>
    <row r="198" spans="1:7" ht="15">
      <c r="A198" s="5"/>
      <c r="D198" s="63"/>
      <c r="G198" s="17"/>
    </row>
    <row r="199" spans="1:7" ht="15">
      <c r="A199" s="5"/>
      <c r="D199" s="32"/>
      <c r="G199" s="17"/>
    </row>
    <row r="200" spans="1:7" ht="15">
      <c r="A200" s="5"/>
      <c r="D200" s="32"/>
      <c r="G200" s="17"/>
    </row>
    <row r="201" spans="1:7" ht="15">
      <c r="A201" s="5"/>
      <c r="D201" s="32"/>
      <c r="G201" s="17"/>
    </row>
    <row r="202" spans="1:7" ht="15">
      <c r="A202" s="5"/>
      <c r="D202" s="32"/>
      <c r="G202" s="17"/>
    </row>
    <row r="203" spans="1:8" ht="14.25">
      <c r="A203" s="5"/>
      <c r="D203" s="32"/>
      <c r="G203" s="17"/>
      <c r="H203" s="25"/>
    </row>
    <row r="204" spans="1:7" ht="15">
      <c r="A204" s="5"/>
      <c r="D204" s="33"/>
      <c r="G204" s="17"/>
    </row>
    <row r="205" spans="1:7" ht="15">
      <c r="A205" s="5"/>
      <c r="D205" s="33"/>
      <c r="G205" s="17"/>
    </row>
    <row r="206" spans="1:7" ht="15">
      <c r="A206" s="5"/>
      <c r="D206" s="33"/>
      <c r="G206" s="17"/>
    </row>
    <row r="207" spans="1:7" ht="15">
      <c r="A207" s="5"/>
      <c r="D207" s="33"/>
      <c r="G207" s="17"/>
    </row>
    <row r="208" spans="1:7" ht="15">
      <c r="A208" s="5"/>
      <c r="D208" s="33"/>
      <c r="G208" s="17"/>
    </row>
    <row r="209" spans="1:8" ht="14.25">
      <c r="A209" s="5"/>
      <c r="D209" s="33"/>
      <c r="G209" s="17"/>
      <c r="H209" s="25"/>
    </row>
    <row r="210" spans="1:7" ht="15">
      <c r="A210" s="5"/>
      <c r="G210" s="17"/>
    </row>
    <row r="211" spans="4:7" ht="15">
      <c r="D211" s="33"/>
      <c r="G211" s="17"/>
    </row>
    <row r="212" spans="4:7" ht="15">
      <c r="D212" s="33"/>
      <c r="G212" s="17"/>
    </row>
    <row r="213" spans="4:7" ht="15">
      <c r="D213" s="33"/>
      <c r="G213" s="17"/>
    </row>
    <row r="214" spans="4:7" ht="15">
      <c r="D214" s="33"/>
      <c r="G214" s="17"/>
    </row>
    <row r="215" spans="4:7" ht="15">
      <c r="D215" s="33"/>
      <c r="G215" s="17"/>
    </row>
    <row r="216" spans="4:7" ht="15">
      <c r="D216" s="33"/>
      <c r="G216" s="17"/>
    </row>
    <row r="217" spans="4:7" ht="15">
      <c r="D217" s="33"/>
      <c r="G217" s="17"/>
    </row>
    <row r="218" spans="4:7" ht="15">
      <c r="D218" s="33"/>
      <c r="G218" s="17"/>
    </row>
    <row r="219" spans="4:7" ht="15">
      <c r="D219" s="33"/>
      <c r="G219" s="17"/>
    </row>
    <row r="220" spans="4:7" ht="15">
      <c r="D220" s="33"/>
      <c r="G220" s="17"/>
    </row>
    <row r="221" spans="4:7" ht="15">
      <c r="D221" s="33"/>
      <c r="G221" s="17"/>
    </row>
    <row r="222" spans="4:7" ht="15">
      <c r="D222" s="33"/>
      <c r="G222" s="17"/>
    </row>
    <row r="223" spans="4:7" ht="15">
      <c r="D223" s="33"/>
      <c r="G223" s="17"/>
    </row>
    <row r="224" spans="4:7" ht="15">
      <c r="D224" s="33"/>
      <c r="G224" s="17"/>
    </row>
    <row r="225" spans="4:7" ht="15">
      <c r="D225" s="33"/>
      <c r="G225" s="17"/>
    </row>
    <row r="226" spans="4:7" ht="15">
      <c r="D226" s="33"/>
      <c r="G226" s="17"/>
    </row>
    <row r="227" spans="4:7" ht="15">
      <c r="D227" s="33"/>
      <c r="G227" s="17"/>
    </row>
    <row r="228" spans="4:7" ht="15">
      <c r="D228" s="33"/>
      <c r="G228" s="17"/>
    </row>
    <row r="229" spans="4:7" ht="15">
      <c r="D229" s="33"/>
      <c r="G229" s="17"/>
    </row>
    <row r="230" spans="4:7" ht="15">
      <c r="D230" s="33"/>
      <c r="G230" s="17"/>
    </row>
    <row r="231" spans="4:7" ht="15">
      <c r="D231" s="33"/>
      <c r="G231" s="17"/>
    </row>
    <row r="232" spans="4:7" ht="15">
      <c r="D232" s="33"/>
      <c r="G232" s="17"/>
    </row>
    <row r="233" spans="4:7" ht="15">
      <c r="D233" s="33"/>
      <c r="G233" s="17"/>
    </row>
    <row r="234" spans="4:7" ht="15">
      <c r="D234" s="33"/>
      <c r="G234" s="17"/>
    </row>
    <row r="235" spans="4:7" ht="15">
      <c r="D235" s="33"/>
      <c r="G235" s="17"/>
    </row>
    <row r="236" spans="4:7" ht="15">
      <c r="D236" s="33"/>
      <c r="G236" s="17"/>
    </row>
    <row r="237" spans="4:7" ht="15">
      <c r="D237" s="33"/>
      <c r="G237" s="17"/>
    </row>
    <row r="238" spans="4:7" ht="15">
      <c r="D238" s="33"/>
      <c r="G238" s="17"/>
    </row>
    <row r="239" spans="4:7" ht="15">
      <c r="D239" s="33"/>
      <c r="G239" s="17"/>
    </row>
    <row r="240" spans="4:7" ht="15">
      <c r="D240" s="33"/>
      <c r="G240" s="17"/>
    </row>
    <row r="241" spans="4:7" ht="15">
      <c r="D241" s="33"/>
      <c r="G241" s="17"/>
    </row>
    <row r="242" spans="4:7" ht="15">
      <c r="D242" s="33"/>
      <c r="G242" s="17"/>
    </row>
    <row r="243" spans="4:7" ht="15">
      <c r="D243" s="34"/>
      <c r="G243" s="17"/>
    </row>
    <row r="244" spans="4:7" ht="15">
      <c r="D244" s="33"/>
      <c r="G244" s="17"/>
    </row>
    <row r="245" spans="4:7" ht="15">
      <c r="D245" s="33"/>
      <c r="G245" s="17"/>
    </row>
    <row r="246" spans="4:7" ht="15">
      <c r="D246" s="33"/>
      <c r="G246" s="17"/>
    </row>
    <row r="247" spans="4:7" ht="15">
      <c r="D247" s="33"/>
      <c r="G247" s="17"/>
    </row>
    <row r="248" spans="4:7" ht="15">
      <c r="D248" s="33"/>
      <c r="G248" s="17"/>
    </row>
    <row r="249" spans="4:7" ht="15">
      <c r="D249" s="33"/>
      <c r="G249" s="17"/>
    </row>
    <row r="250" spans="4:7" ht="15">
      <c r="D250" s="33"/>
      <c r="G250" s="17"/>
    </row>
    <row r="251" spans="4:7" ht="15">
      <c r="D251" s="33"/>
      <c r="G251" s="17"/>
    </row>
    <row r="252" spans="4:7" ht="15">
      <c r="D252" s="33"/>
      <c r="G252" s="17"/>
    </row>
    <row r="253" spans="4:7" ht="15">
      <c r="D253" s="33"/>
      <c r="G253" s="17"/>
    </row>
    <row r="254" spans="4:7" ht="15">
      <c r="D254" s="33"/>
      <c r="G254" s="17"/>
    </row>
    <row r="255" spans="4:7" ht="15">
      <c r="D255" s="33"/>
      <c r="G255" s="17"/>
    </row>
    <row r="256" spans="4:7" ht="15">
      <c r="D256" s="33"/>
      <c r="G256" s="17"/>
    </row>
    <row r="257" spans="4:7" ht="15">
      <c r="D257" s="33"/>
      <c r="G257" s="17"/>
    </row>
    <row r="258" ht="15">
      <c r="G258" s="17"/>
    </row>
    <row r="259" ht="15">
      <c r="G259" s="17"/>
    </row>
    <row r="260" ht="15">
      <c r="G260" s="17"/>
    </row>
    <row r="261" ht="15">
      <c r="G261" s="17"/>
    </row>
    <row r="262" ht="15">
      <c r="G262" s="17"/>
    </row>
    <row r="263" ht="15">
      <c r="G263" s="17"/>
    </row>
    <row r="264" ht="15">
      <c r="G264" s="17"/>
    </row>
    <row r="265" ht="15">
      <c r="G265" s="17"/>
    </row>
    <row r="266" ht="15">
      <c r="G266" s="17"/>
    </row>
  </sheetData>
  <sheetProtection/>
  <mergeCells count="31">
    <mergeCell ref="B37:C37"/>
    <mergeCell ref="B170:C170"/>
    <mergeCell ref="A6:D6"/>
    <mergeCell ref="A7:D7"/>
    <mergeCell ref="B9:B11"/>
    <mergeCell ref="C9:C11"/>
    <mergeCell ref="B13:C13"/>
    <mergeCell ref="B40:C40"/>
    <mergeCell ref="B17:C17"/>
    <mergeCell ref="B26:C26"/>
    <mergeCell ref="B69:C69"/>
    <mergeCell ref="B190:C190"/>
    <mergeCell ref="B158:C158"/>
    <mergeCell ref="B186:C186"/>
    <mergeCell ref="B164:C164"/>
    <mergeCell ref="B150:C150"/>
    <mergeCell ref="B31:C31"/>
    <mergeCell ref="B174:C174"/>
    <mergeCell ref="B178:C178"/>
    <mergeCell ref="B182:C182"/>
    <mergeCell ref="B140:C140"/>
    <mergeCell ref="B167:C167"/>
    <mergeCell ref="B43:C43"/>
    <mergeCell ref="B79:C79"/>
    <mergeCell ref="B161:C161"/>
    <mergeCell ref="B115:C115"/>
    <mergeCell ref="B82:C82"/>
    <mergeCell ref="B92:C92"/>
    <mergeCell ref="B96:C96"/>
    <mergeCell ref="B103:C103"/>
    <mergeCell ref="B154:C154"/>
  </mergeCells>
  <printOptions/>
  <pageMargins left="0.88" right="0.31" top="0.38" bottom="0.3" header="0.2" footer="0.21"/>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FEU07</cp:lastModifiedBy>
  <cp:lastPrinted>2019-04-24T11:32:05Z</cp:lastPrinted>
  <dcterms:created xsi:type="dcterms:W3CDTF">1996-10-08T23:32:33Z</dcterms:created>
  <dcterms:modified xsi:type="dcterms:W3CDTF">2019-04-30T07:07:41Z</dcterms:modified>
  <cp:category/>
  <cp:version/>
  <cp:contentType/>
  <cp:contentStatus/>
</cp:coreProperties>
</file>